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35" windowWidth="19320" windowHeight="948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D61" i="1"/>
  <c r="J48"/>
  <c r="I48"/>
  <c r="H48"/>
  <c r="P48"/>
  <c r="O48"/>
  <c r="N48"/>
  <c r="P47"/>
  <c r="O47"/>
  <c r="N47"/>
  <c r="P37"/>
  <c r="O37"/>
  <c r="N37"/>
  <c r="P33"/>
  <c r="N33"/>
  <c r="P28"/>
  <c r="I17"/>
  <c r="I18"/>
  <c r="I19"/>
  <c r="I20"/>
  <c r="I21"/>
  <c r="I22"/>
  <c r="I23"/>
  <c r="I24"/>
  <c r="I25"/>
  <c r="I26"/>
  <c r="I27"/>
  <c r="I16"/>
  <c r="O28"/>
  <c r="N28"/>
  <c r="J15"/>
  <c r="P15"/>
  <c r="S8"/>
  <c r="S9"/>
  <c r="S10"/>
  <c r="S11"/>
  <c r="S12"/>
  <c r="S13"/>
  <c r="S14"/>
  <c r="S7"/>
  <c r="N15"/>
  <c r="O15"/>
  <c r="I15"/>
  <c r="I12"/>
  <c r="I13"/>
  <c r="I14"/>
  <c r="I8"/>
  <c r="I9"/>
  <c r="I10"/>
  <c r="I11"/>
  <c r="I40" l="1"/>
  <c r="I58" l="1"/>
  <c r="I59"/>
  <c r="S43"/>
  <c r="R41"/>
  <c r="S41" s="1"/>
  <c r="R42"/>
  <c r="S42" s="1"/>
  <c r="R43"/>
  <c r="R44"/>
  <c r="S44" s="1"/>
  <c r="R45"/>
  <c r="S45" s="1"/>
  <c r="R46"/>
  <c r="S46" s="1"/>
  <c r="R40"/>
  <c r="S40" s="1"/>
  <c r="R38"/>
  <c r="S38" s="1"/>
  <c r="U37"/>
  <c r="R35"/>
  <c r="R37" s="1"/>
  <c r="R36"/>
  <c r="S36" s="1"/>
  <c r="R34"/>
  <c r="S34" s="1"/>
  <c r="H33"/>
  <c r="E56" s="1"/>
  <c r="I56" s="1"/>
  <c r="R31"/>
  <c r="S31" s="1"/>
  <c r="R32"/>
  <c r="S32" s="1"/>
  <c r="R30"/>
  <c r="I30"/>
  <c r="S18"/>
  <c r="S26"/>
  <c r="T16"/>
  <c r="R8"/>
  <c r="R9"/>
  <c r="R10"/>
  <c r="R11"/>
  <c r="R12"/>
  <c r="R13"/>
  <c r="R14"/>
  <c r="R7"/>
  <c r="H15"/>
  <c r="U15" s="1"/>
  <c r="H28"/>
  <c r="R28" s="1"/>
  <c r="R17"/>
  <c r="S17" s="1"/>
  <c r="R18"/>
  <c r="R19"/>
  <c r="S19" s="1"/>
  <c r="R20"/>
  <c r="S20" s="1"/>
  <c r="R21"/>
  <c r="S21" s="1"/>
  <c r="R22"/>
  <c r="S22" s="1"/>
  <c r="R23"/>
  <c r="S23" s="1"/>
  <c r="R24"/>
  <c r="S24" s="1"/>
  <c r="R25"/>
  <c r="S25" s="1"/>
  <c r="R26"/>
  <c r="R27"/>
  <c r="S27" s="1"/>
  <c r="R16"/>
  <c r="S16" s="1"/>
  <c r="J11"/>
  <c r="J12"/>
  <c r="J13"/>
  <c r="J14"/>
  <c r="J8"/>
  <c r="J9"/>
  <c r="J10"/>
  <c r="I7"/>
  <c r="J7" s="1"/>
  <c r="S35" l="1"/>
  <c r="S47"/>
  <c r="S28"/>
  <c r="R33"/>
  <c r="S37"/>
  <c r="S15"/>
  <c r="V15"/>
  <c r="S30"/>
  <c r="S33" s="1"/>
  <c r="E54"/>
  <c r="E55"/>
  <c r="I55" s="1"/>
  <c r="I34"/>
  <c r="H37"/>
  <c r="I37" s="1"/>
  <c r="I54" l="1"/>
  <c r="I38"/>
  <c r="J38" s="1"/>
  <c r="J39" s="1"/>
  <c r="T39"/>
  <c r="T8"/>
  <c r="T9"/>
  <c r="T10"/>
  <c r="T11"/>
  <c r="T12"/>
  <c r="T13"/>
  <c r="T14"/>
  <c r="T17"/>
  <c r="T18"/>
  <c r="T19"/>
  <c r="T20"/>
  <c r="T21"/>
  <c r="T22"/>
  <c r="T23"/>
  <c r="T24"/>
  <c r="T25"/>
  <c r="T26"/>
  <c r="T27"/>
  <c r="T29"/>
  <c r="T30"/>
  <c r="T31"/>
  <c r="T32"/>
  <c r="T34"/>
  <c r="T35"/>
  <c r="T36"/>
  <c r="T38"/>
  <c r="T40"/>
  <c r="T41"/>
  <c r="T42"/>
  <c r="T43"/>
  <c r="T44"/>
  <c r="T45"/>
  <c r="T46"/>
  <c r="T48"/>
  <c r="T49"/>
  <c r="T50"/>
  <c r="T51"/>
  <c r="T52"/>
  <c r="T53"/>
  <c r="T54"/>
  <c r="T55"/>
  <c r="T56"/>
  <c r="T57"/>
  <c r="T58"/>
  <c r="T59"/>
  <c r="T60"/>
  <c r="T62"/>
  <c r="T7"/>
  <c r="Q62"/>
  <c r="M62"/>
  <c r="J34"/>
  <c r="I41"/>
  <c r="J41" s="1"/>
  <c r="I42"/>
  <c r="J42" s="1"/>
  <c r="I43"/>
  <c r="J43" s="1"/>
  <c r="I44"/>
  <c r="J44" s="1"/>
  <c r="I45"/>
  <c r="J45" s="1"/>
  <c r="I46"/>
  <c r="J46" s="1"/>
  <c r="I57"/>
  <c r="F56"/>
  <c r="J16"/>
  <c r="I31"/>
  <c r="J31" s="1"/>
  <c r="I32"/>
  <c r="J32" s="1"/>
  <c r="U33"/>
  <c r="H47"/>
  <c r="J40"/>
  <c r="T28"/>
  <c r="T15"/>
  <c r="I39" l="1"/>
  <c r="H61"/>
  <c r="T47"/>
  <c r="R47"/>
  <c r="E60"/>
  <c r="I60" s="1"/>
  <c r="E61"/>
  <c r="T33"/>
  <c r="J47"/>
  <c r="I47"/>
  <c r="I33"/>
  <c r="J33" s="1"/>
  <c r="J30"/>
  <c r="I35" l="1"/>
  <c r="J35" s="1"/>
  <c r="I36"/>
  <c r="J36" s="1"/>
  <c r="J37" l="1"/>
  <c r="T37"/>
  <c r="F60" l="1"/>
  <c r="F55"/>
  <c r="F54"/>
  <c r="F59"/>
  <c r="F58"/>
  <c r="F57"/>
  <c r="F61" l="1"/>
  <c r="J26"/>
  <c r="J25"/>
  <c r="J27"/>
  <c r="J20"/>
  <c r="J21"/>
  <c r="J22"/>
  <c r="J23"/>
  <c r="J24"/>
  <c r="J18"/>
  <c r="J19"/>
  <c r="J17" l="1"/>
  <c r="J28" s="1"/>
  <c r="I28"/>
  <c r="T61"/>
</calcChain>
</file>

<file path=xl/comments1.xml><?xml version="1.0" encoding="utf-8"?>
<comments xmlns="http://schemas.openxmlformats.org/spreadsheetml/2006/main">
  <authors>
    <author>PC</author>
  </authors>
  <commentList>
    <comment ref="E53" authorId="0">
      <text>
        <r>
          <rPr>
            <b/>
            <sz val="9"/>
            <color indexed="81"/>
            <rFont val="Tahoma"/>
            <family val="2"/>
            <charset val="204"/>
          </rPr>
          <t>PC: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<sst xmlns="http://schemas.openxmlformats.org/spreadsheetml/2006/main" count="276" uniqueCount="162">
  <si>
    <t>№ по ред</t>
  </si>
  <si>
    <t>Землище</t>
  </si>
  <si>
    <t xml:space="preserve"> Кад. N на поземления имот </t>
  </si>
  <si>
    <t>Местност</t>
  </si>
  <si>
    <t xml:space="preserve">      НТП      </t>
  </si>
  <si>
    <t>Кат.</t>
  </si>
  <si>
    <t xml:space="preserve">Площ  (дка)   </t>
  </si>
  <si>
    <t>Отдава   на площ (дка)</t>
  </si>
  <si>
    <t>АОС №  и дата на съставяне</t>
  </si>
  <si>
    <t>Алфатар</t>
  </si>
  <si>
    <t>част от 00415.45.238</t>
  </si>
  <si>
    <t>Денев дол</t>
  </si>
  <si>
    <t xml:space="preserve">Нива          </t>
  </si>
  <si>
    <t>ІV</t>
  </si>
  <si>
    <t>626/21.6.21</t>
  </si>
  <si>
    <t>част от 00415.45.250</t>
  </si>
  <si>
    <t>253/28.12.09</t>
  </si>
  <si>
    <t>част от 00415.46.42</t>
  </si>
  <si>
    <t>354/03.05.12</t>
  </si>
  <si>
    <t>част от 00415.73.53</t>
  </si>
  <si>
    <t>Текерлешки блок</t>
  </si>
  <si>
    <t>Изост. трайно насажд.</t>
  </si>
  <si>
    <t xml:space="preserve">V  </t>
  </si>
  <si>
    <t>525/13.02.18</t>
  </si>
  <si>
    <t>част от 00415.77.503</t>
  </si>
  <si>
    <t>Димитрова локва</t>
  </si>
  <si>
    <t>Изост. орна земя.</t>
  </si>
  <si>
    <t>527/06.03.18</t>
  </si>
  <si>
    <t>620/21.6.21</t>
  </si>
  <si>
    <t>Чолаков чеир</t>
  </si>
  <si>
    <t>ВСИЧКО ЗА ЗЕМЛИЩЕ ГР.АЛФАТАР</t>
  </si>
  <si>
    <t>Алеково</t>
  </si>
  <si>
    <t>част от 00240.1.14</t>
  </si>
  <si>
    <t>Кантона</t>
  </si>
  <si>
    <t xml:space="preserve">Нива         </t>
  </si>
  <si>
    <t>III</t>
  </si>
  <si>
    <t>289/20.06.18</t>
  </si>
  <si>
    <t>част от 00240.1.17</t>
  </si>
  <si>
    <t>283/18.06.18</t>
  </si>
  <si>
    <t>част от 00240.6.25</t>
  </si>
  <si>
    <t>Текелерето</t>
  </si>
  <si>
    <t>Изост. трайно насажден.</t>
  </si>
  <si>
    <t>VІ</t>
  </si>
  <si>
    <t>297/21.06.18</t>
  </si>
  <si>
    <t>До селото</t>
  </si>
  <si>
    <t>За друг вид застр.</t>
  </si>
  <si>
    <t>310/30.07.18</t>
  </si>
  <si>
    <t>311/30.07.18</t>
  </si>
  <si>
    <t>312/30.07.18</t>
  </si>
  <si>
    <t>част от 00240.11.188</t>
  </si>
  <si>
    <t>ІІІ</t>
  </si>
  <si>
    <t>294/11.6.18</t>
  </si>
  <si>
    <t>част от 00240.20.37</t>
  </si>
  <si>
    <t>284/18.06.18</t>
  </si>
  <si>
    <t>00240.20.55</t>
  </si>
  <si>
    <t>285/18.06.18</t>
  </si>
  <si>
    <t xml:space="preserve">част от 00240.27.542 </t>
  </si>
  <si>
    <t>Адатърлъ</t>
  </si>
  <si>
    <t>323/03.10.18</t>
  </si>
  <si>
    <t>част от 00240.38.33</t>
  </si>
  <si>
    <t>Екимята</t>
  </si>
  <si>
    <t>IX</t>
  </si>
  <si>
    <t>243/30.05.18</t>
  </si>
  <si>
    <t>ВСИЧКО ЗА ЗЕМЛИЩЕ С.АЛЕКОВО</t>
  </si>
  <si>
    <t>Бистра</t>
  </si>
  <si>
    <t>част от 04145.40.8</t>
  </si>
  <si>
    <t>Къркъма</t>
  </si>
  <si>
    <t>V</t>
  </si>
  <si>
    <t>91/19.07.18</t>
  </si>
  <si>
    <t>част от 04145.90.53</t>
  </si>
  <si>
    <t>НМИР</t>
  </si>
  <si>
    <t>119/3.10.18</t>
  </si>
  <si>
    <t>част от 04145.90.192</t>
  </si>
  <si>
    <t>93/19.07.18</t>
  </si>
  <si>
    <t>ВСИЧКО ЗА ЗЕМЛИЩЕ С.БИСТРА</t>
  </si>
  <si>
    <t>Васил Левски</t>
  </si>
  <si>
    <t>Кутловица</t>
  </si>
  <si>
    <t>част от 40751.12.131</t>
  </si>
  <si>
    <t>Ергелджи кулак</t>
  </si>
  <si>
    <t>Изост. трайно насажд</t>
  </si>
  <si>
    <t>45/29.6.20</t>
  </si>
  <si>
    <t>40751.17.5</t>
  </si>
  <si>
    <t>Армутлук</t>
  </si>
  <si>
    <t>35/19.07.18</t>
  </si>
  <si>
    <t>част от 40751.20.110</t>
  </si>
  <si>
    <t>36/19.07.18</t>
  </si>
  <si>
    <t>ВСИЧКО ЗА ЗЕМЛИЩЕ С.КУТЛОВИЦА</t>
  </si>
  <si>
    <t>Цар Асен</t>
  </si>
  <si>
    <t>част от 78063.9.66</t>
  </si>
  <si>
    <t>Челебии</t>
  </si>
  <si>
    <t>258/6.8.18</t>
  </si>
  <si>
    <t>ВСИЧКО ЗА ЗЕМЛИЩЕ С.ЦАР АСЕН</t>
  </si>
  <si>
    <t>Чуковец</t>
  </si>
  <si>
    <t>Нива</t>
  </si>
  <si>
    <t>част от 81712.3.104</t>
  </si>
  <si>
    <t>Мералар</t>
  </si>
  <si>
    <t>132/22.11.22</t>
  </si>
  <si>
    <t>част от 81712.3.105</t>
  </si>
  <si>
    <t>част от 81712.4.115</t>
  </si>
  <si>
    <t>Кору чобан</t>
  </si>
  <si>
    <t>134/26.6.23</t>
  </si>
  <si>
    <t>част от 81712.4.129</t>
  </si>
  <si>
    <t>87/19.07.18</t>
  </si>
  <si>
    <t>част от 81712.4.113</t>
  </si>
  <si>
    <t>86/19.07.18</t>
  </si>
  <si>
    <t>част от 81712.5.78</t>
  </si>
  <si>
    <t>89/19.07.18</t>
  </si>
  <si>
    <t>част от 81712.20.6</t>
  </si>
  <si>
    <t>Изост. орна земя</t>
  </si>
  <si>
    <t>97/17.08.18</t>
  </si>
  <si>
    <t>ВСИЧКО ЗА ЗЕМЛИЩЕ С.ЧУКОВЕЦ</t>
  </si>
  <si>
    <t>ВСИЧКО ЗА ОБЩИНА АЛФАТАР</t>
  </si>
  <si>
    <t>00415.8.51</t>
  </si>
  <si>
    <t>Прангите</t>
  </si>
  <si>
    <t xml:space="preserve">V   </t>
  </si>
  <si>
    <t xml:space="preserve">Нива           </t>
  </si>
  <si>
    <t>420/30.07.15</t>
  </si>
  <si>
    <t>00240.29.4</t>
  </si>
  <si>
    <t>Йовчата</t>
  </si>
  <si>
    <t>322/17.08.18</t>
  </si>
  <si>
    <t>Депозит за участие в търга - 20 % от нач. тръж. цена</t>
  </si>
  <si>
    <t xml:space="preserve">Нива в урбан. терит.          </t>
  </si>
  <si>
    <t>част от 00415.172.16</t>
  </si>
  <si>
    <t>ПРИЛОЖЕНИЕ № 1</t>
  </si>
  <si>
    <t>СПИСЪК</t>
  </si>
  <si>
    <t>Землище - населено място</t>
  </si>
  <si>
    <t>Брой имоти</t>
  </si>
  <si>
    <t>ОБЩО за общината</t>
  </si>
  <si>
    <t xml:space="preserve">Част от 00240.8.129          </t>
  </si>
  <si>
    <t>Кърчънлък</t>
  </si>
  <si>
    <t>Договор за наем след търг</t>
  </si>
  <si>
    <t>Дог. за наем-земи по чл.37в ал.10 от ЗСПЗЗ</t>
  </si>
  <si>
    <t>Брястове-те</t>
  </si>
  <si>
    <t>Дог. за наем на земи по чл.37в ал.10 от ЗСПЗЗ</t>
  </si>
  <si>
    <t xml:space="preserve">част от 00240.8.119 </t>
  </si>
  <si>
    <t xml:space="preserve">част от 00240.8.120 </t>
  </si>
  <si>
    <t>Честимен-ско</t>
  </si>
  <si>
    <t>281/27.1.11</t>
  </si>
  <si>
    <t xml:space="preserve">Обобщена справка за имотите от ОПФ на община Алфатар, определени за отдаване под наем/аренда чрез </t>
  </si>
  <si>
    <t>130/11.10.21</t>
  </si>
  <si>
    <t>Саръармут</t>
  </si>
  <si>
    <t>Статус през стопан. 2024-2025</t>
  </si>
  <si>
    <t>Начална тръжна цена  - 72.00 лв/дка (лева)</t>
  </si>
  <si>
    <t>Годишен наем в лева при 72.00 лв. за  1 дка</t>
  </si>
  <si>
    <t>част от 00415.131.74</t>
  </si>
  <si>
    <t>Дог. за наем, след търг</t>
  </si>
  <si>
    <t>Договор за наем, след търг</t>
  </si>
  <si>
    <t>1</t>
  </si>
  <si>
    <t>2</t>
  </si>
  <si>
    <t>3</t>
  </si>
  <si>
    <t>4</t>
  </si>
  <si>
    <t>5</t>
  </si>
  <si>
    <t>6</t>
  </si>
  <si>
    <t>7</t>
  </si>
  <si>
    <t>/8/</t>
  </si>
  <si>
    <t>9/к.8*72/</t>
  </si>
  <si>
    <t>11</t>
  </si>
  <si>
    <t>12</t>
  </si>
  <si>
    <t>10/к.9*20%</t>
  </si>
  <si>
    <t>Отдава-    на площ /дка/</t>
  </si>
  <si>
    <t xml:space="preserve"> публичен търг, за ползване през стопанската 2025-2026 г.</t>
  </si>
  <si>
    <t xml:space="preserve">на имотите от ОПФ на община Алфатар, определени за отдаване под наем/аренда, чрез                                                                          публичен търг, за ползване през стопанската 2025 - 2026 г.                                                                          </t>
  </si>
</sst>
</file>

<file path=xl/styles.xml><?xml version="1.0" encoding="utf-8"?>
<styleSheet xmlns="http://schemas.openxmlformats.org/spreadsheetml/2006/main">
  <numFmts count="1">
    <numFmt numFmtId="164" formatCode="0.000"/>
  </numFmts>
  <fonts count="3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0"/>
      <color theme="1"/>
      <name val="Times New Roman"/>
      <family val="1"/>
      <charset val="204"/>
    </font>
    <font>
      <b/>
      <sz val="13"/>
      <color theme="1"/>
      <name val="Cambria"/>
      <family val="1"/>
      <charset val="204"/>
      <scheme val="major"/>
    </font>
    <font>
      <b/>
      <sz val="14"/>
      <color theme="1"/>
      <name val="Cambria"/>
      <family val="1"/>
      <charset val="204"/>
      <scheme val="major"/>
    </font>
    <font>
      <b/>
      <sz val="11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10.5"/>
      <color theme="1"/>
      <name val="Calibri"/>
      <family val="2"/>
      <charset val="204"/>
      <scheme val="minor"/>
    </font>
    <font>
      <sz val="10.5"/>
      <color rgb="FF000000"/>
      <name val="Times New Roman"/>
      <family val="1"/>
      <charset val="204"/>
    </font>
    <font>
      <b/>
      <sz val="10.5"/>
      <color rgb="FF000000"/>
      <name val="Times New Roman"/>
      <family val="1"/>
      <charset val="204"/>
    </font>
    <font>
      <sz val="10.5"/>
      <color theme="1"/>
      <name val="Times New Roman"/>
      <family val="1"/>
      <charset val="204"/>
    </font>
    <font>
      <b/>
      <i/>
      <sz val="10.5"/>
      <color rgb="FF000000"/>
      <name val="Calibri"/>
      <family val="2"/>
      <charset val="204"/>
    </font>
    <font>
      <sz val="10.5"/>
      <color rgb="FF000000"/>
      <name val="Calibri"/>
      <family val="2"/>
      <charset val="204"/>
    </font>
    <font>
      <sz val="12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0.5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sz val="12"/>
      <color theme="0"/>
      <name val="Times New Roman"/>
      <family val="1"/>
      <charset val="204"/>
    </font>
    <font>
      <b/>
      <sz val="12"/>
      <color theme="1"/>
      <name val="Cambria"/>
      <family val="1"/>
      <charset val="204"/>
      <scheme val="major"/>
    </font>
    <font>
      <b/>
      <sz val="11"/>
      <color theme="0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24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0" fillId="0" borderId="0" xfId="0" applyNumberFormat="1" applyAlignment="1">
      <alignment vertical="center"/>
    </xf>
    <xf numFmtId="0" fontId="2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vertical="top"/>
    </xf>
    <xf numFmtId="0" fontId="12" fillId="0" borderId="0" xfId="0" applyFont="1" applyAlignment="1"/>
    <xf numFmtId="0" fontId="12" fillId="0" borderId="0" xfId="0" applyFont="1" applyAlignment="1">
      <alignment vertical="center"/>
    </xf>
    <xf numFmtId="0" fontId="4" fillId="0" borderId="0" xfId="0" applyFont="1" applyAlignment="1"/>
    <xf numFmtId="164" fontId="4" fillId="0" borderId="1" xfId="0" applyNumberFormat="1" applyFont="1" applyBorder="1" applyAlignment="1">
      <alignment horizontal="center" vertical="center"/>
    </xf>
    <xf numFmtId="2" fontId="3" fillId="0" borderId="0" xfId="0" applyNumberFormat="1" applyFont="1" applyBorder="1" applyAlignment="1">
      <alignment horizontal="center"/>
    </xf>
    <xf numFmtId="2" fontId="2" fillId="0" borderId="0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12" fillId="0" borderId="0" xfId="0" applyFont="1" applyAlignment="1">
      <alignment horizontal="center"/>
    </xf>
    <xf numFmtId="0" fontId="15" fillId="0" borderId="0" xfId="0" applyFont="1" applyAlignment="1">
      <alignment vertical="center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vertical="center" wrapText="1"/>
    </xf>
    <xf numFmtId="0" fontId="15" fillId="0" borderId="0" xfId="0" applyFont="1"/>
    <xf numFmtId="0" fontId="21" fillId="0" borderId="0" xfId="0" applyFont="1" applyAlignment="1">
      <alignment vertical="center"/>
    </xf>
    <xf numFmtId="0" fontId="0" fillId="0" borderId="0" xfId="0" applyFont="1"/>
    <xf numFmtId="0" fontId="0" fillId="0" borderId="0" xfId="0" applyFont="1" applyAlignment="1">
      <alignment vertical="center"/>
    </xf>
    <xf numFmtId="164" fontId="2" fillId="0" borderId="1" xfId="0" applyNumberFormat="1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164" fontId="5" fillId="3" borderId="1" xfId="0" applyNumberFormat="1" applyFont="1" applyFill="1" applyBorder="1" applyAlignment="1">
      <alignment horizontal="center" vertical="center"/>
    </xf>
    <xf numFmtId="2" fontId="5" fillId="3" borderId="1" xfId="0" applyNumberFormat="1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right" vertical="center"/>
    </xf>
    <xf numFmtId="0" fontId="16" fillId="3" borderId="1" xfId="0" applyFont="1" applyFill="1" applyBorder="1" applyAlignment="1">
      <alignment vertical="center"/>
    </xf>
    <xf numFmtId="0" fontId="16" fillId="3" borderId="1" xfId="0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right" vertical="center"/>
    </xf>
    <xf numFmtId="0" fontId="19" fillId="3" borderId="1" xfId="0" applyFont="1" applyFill="1" applyBorder="1" applyAlignment="1">
      <alignment vertical="center" wrapText="1"/>
    </xf>
    <xf numFmtId="0" fontId="20" fillId="3" borderId="1" xfId="0" applyFont="1" applyFill="1" applyBorder="1" applyAlignment="1">
      <alignment vertical="center" wrapText="1"/>
    </xf>
    <xf numFmtId="0" fontId="15" fillId="0" borderId="1" xfId="0" applyFont="1" applyBorder="1" applyAlignment="1">
      <alignment vertical="center"/>
    </xf>
    <xf numFmtId="0" fontId="18" fillId="0" borderId="1" xfId="0" applyFont="1" applyBorder="1" applyAlignment="1">
      <alignment horizontal="center" vertical="top" wrapText="1"/>
    </xf>
    <xf numFmtId="0" fontId="15" fillId="3" borderId="1" xfId="0" applyFont="1" applyFill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vertical="center" wrapText="1"/>
    </xf>
    <xf numFmtId="0" fontId="22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vertical="center"/>
    </xf>
    <xf numFmtId="0" fontId="24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164" fontId="24" fillId="0" borderId="1" xfId="0" applyNumberFormat="1" applyFont="1" applyBorder="1" applyAlignment="1">
      <alignment horizontal="center" vertical="center"/>
    </xf>
    <xf numFmtId="164" fontId="23" fillId="0" borderId="1" xfId="0" applyNumberFormat="1" applyFont="1" applyBorder="1" applyAlignment="1">
      <alignment horizontal="center" vertical="center"/>
    </xf>
    <xf numFmtId="2" fontId="22" fillId="0" borderId="1" xfId="0" applyNumberFormat="1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/>
    </xf>
    <xf numFmtId="2" fontId="12" fillId="0" borderId="0" xfId="0" applyNumberFormat="1" applyFont="1" applyAlignment="1"/>
    <xf numFmtId="2" fontId="7" fillId="0" borderId="0" xfId="0" applyNumberFormat="1" applyFont="1"/>
    <xf numFmtId="2" fontId="23" fillId="0" borderId="1" xfId="0" applyNumberFormat="1" applyFont="1" applyBorder="1" applyAlignment="1">
      <alignment horizontal="center" vertical="center"/>
    </xf>
    <xf numFmtId="0" fontId="26" fillId="4" borderId="0" xfId="0" applyFont="1" applyFill="1"/>
    <xf numFmtId="0" fontId="27" fillId="0" borderId="0" xfId="0" applyFont="1"/>
    <xf numFmtId="0" fontId="26" fillId="0" borderId="0" xfId="0" applyFont="1"/>
    <xf numFmtId="0" fontId="23" fillId="0" borderId="1" xfId="0" applyFont="1" applyBorder="1" applyAlignment="1">
      <alignment horizontal="center" wrapText="1"/>
    </xf>
    <xf numFmtId="0" fontId="18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2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2" fontId="5" fillId="3" borderId="1" xfId="0" applyNumberFormat="1" applyFont="1" applyFill="1" applyBorder="1" applyAlignment="1">
      <alignment vertical="center"/>
    </xf>
    <xf numFmtId="0" fontId="18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27" fillId="0" borderId="0" xfId="0" applyFont="1" applyFill="1" applyBorder="1" applyAlignment="1">
      <alignment horizontal="center"/>
    </xf>
    <xf numFmtId="164" fontId="27" fillId="0" borderId="0" xfId="0" applyNumberFormat="1" applyFont="1" applyFill="1" applyBorder="1" applyAlignment="1">
      <alignment horizontal="center"/>
    </xf>
    <xf numFmtId="2" fontId="27" fillId="0" borderId="0" xfId="0" applyNumberFormat="1" applyFont="1" applyFill="1" applyBorder="1" applyAlignment="1">
      <alignment horizontal="center"/>
    </xf>
    <xf numFmtId="0" fontId="30" fillId="0" borderId="0" xfId="0" applyFont="1" applyBorder="1"/>
    <xf numFmtId="9" fontId="30" fillId="0" borderId="0" xfId="0" applyNumberFormat="1" applyFont="1" applyBorder="1"/>
    <xf numFmtId="2" fontId="30" fillId="0" borderId="0" xfId="0" applyNumberFormat="1" applyFont="1" applyBorder="1"/>
    <xf numFmtId="0" fontId="29" fillId="0" borderId="0" xfId="0" applyFont="1" applyBorder="1"/>
    <xf numFmtId="2" fontId="29" fillId="0" borderId="0" xfId="0" applyNumberFormat="1" applyFont="1" applyBorder="1"/>
    <xf numFmtId="164" fontId="30" fillId="0" borderId="0" xfId="0" applyNumberFormat="1" applyFont="1" applyBorder="1"/>
    <xf numFmtId="164" fontId="26" fillId="3" borderId="0" xfId="0" applyNumberFormat="1" applyFont="1" applyFill="1" applyBorder="1" applyAlignment="1">
      <alignment horizontal="center" vertical="center"/>
    </xf>
    <xf numFmtId="2" fontId="26" fillId="0" borderId="0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2" fontId="26" fillId="0" borderId="5" xfId="0" applyNumberFormat="1" applyFont="1" applyBorder="1" applyAlignment="1">
      <alignment horizontal="center"/>
    </xf>
    <xf numFmtId="2" fontId="26" fillId="0" borderId="0" xfId="0" applyNumberFormat="1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28" fillId="0" borderId="0" xfId="0" applyFont="1" applyAlignment="1">
      <alignment horizontal="center" wrapText="1"/>
    </xf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right"/>
    </xf>
  </cellXfs>
  <cellStyles count="1">
    <cellStyle name="Нормален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тема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62"/>
  <sheetViews>
    <sheetView tabSelected="1" view="pageBreakPreview" zoomScale="145" zoomScaleNormal="130" zoomScaleSheetLayoutView="145" workbookViewId="0">
      <selection activeCell="A5" sqref="A5:L48"/>
    </sheetView>
  </sheetViews>
  <sheetFormatPr defaultRowHeight="15.75"/>
  <cols>
    <col min="1" max="1" width="3.28515625" style="9" customWidth="1"/>
    <col min="2" max="2" width="14.140625" style="9" customWidth="1"/>
    <col min="3" max="3" width="9.5703125" style="9" customWidth="1"/>
    <col min="4" max="4" width="11" style="48" customWidth="1"/>
    <col min="5" max="5" width="9.7109375" style="9" customWidth="1"/>
    <col min="6" max="6" width="4" style="8" customWidth="1"/>
    <col min="7" max="7" width="7.85546875" style="44" customWidth="1"/>
    <col min="8" max="8" width="8.85546875" style="42" customWidth="1"/>
    <col min="9" max="9" width="10" style="26" customWidth="1"/>
    <col min="10" max="10" width="8.7109375" style="26" customWidth="1"/>
    <col min="11" max="11" width="11.140625" style="38" customWidth="1"/>
    <col min="12" max="12" width="14.140625" style="38" customWidth="1"/>
    <col min="13" max="13" width="9.28515625" style="104" bestFit="1" customWidth="1"/>
    <col min="14" max="16" width="9.28515625" style="104" customWidth="1"/>
    <col min="17" max="22" width="9.140625" style="104"/>
  </cols>
  <sheetData>
    <row r="1" spans="1:22" ht="16.5">
      <c r="A1"/>
      <c r="B1"/>
      <c r="C1"/>
      <c r="D1" s="43"/>
      <c r="E1"/>
      <c r="F1" s="36"/>
      <c r="G1" s="43"/>
      <c r="H1" s="123" t="s">
        <v>123</v>
      </c>
      <c r="I1" s="123"/>
      <c r="J1" s="123"/>
      <c r="K1" s="123"/>
      <c r="L1" s="123"/>
    </row>
    <row r="2" spans="1:22" ht="15.75" customHeight="1">
      <c r="A2" s="122" t="s">
        <v>124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</row>
    <row r="3" spans="1:22" ht="27.75" customHeight="1">
      <c r="A3" s="121" t="s">
        <v>161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</row>
    <row r="4" spans="1:22" ht="3.75" customHeight="1"/>
    <row r="5" spans="1:22" ht="87.75" customHeight="1">
      <c r="A5" s="91" t="s">
        <v>0</v>
      </c>
      <c r="B5" s="10" t="s">
        <v>2</v>
      </c>
      <c r="C5" s="27" t="s">
        <v>1</v>
      </c>
      <c r="D5" s="10" t="s">
        <v>3</v>
      </c>
      <c r="E5" s="1" t="s">
        <v>4</v>
      </c>
      <c r="F5" s="64" t="s">
        <v>5</v>
      </c>
      <c r="G5" s="10" t="s">
        <v>6</v>
      </c>
      <c r="H5" s="10" t="s">
        <v>7</v>
      </c>
      <c r="I5" s="21" t="s">
        <v>142</v>
      </c>
      <c r="J5" s="90" t="s">
        <v>120</v>
      </c>
      <c r="K5" s="10" t="s">
        <v>8</v>
      </c>
      <c r="L5" s="10" t="s">
        <v>141</v>
      </c>
    </row>
    <row r="6" spans="1:22" ht="20.25" customHeight="1">
      <c r="A6" s="94" t="s">
        <v>147</v>
      </c>
      <c r="B6" s="95" t="s">
        <v>148</v>
      </c>
      <c r="C6" s="96" t="s">
        <v>149</v>
      </c>
      <c r="D6" s="95" t="s">
        <v>150</v>
      </c>
      <c r="E6" s="96" t="s">
        <v>151</v>
      </c>
      <c r="F6" s="97" t="s">
        <v>152</v>
      </c>
      <c r="G6" s="95" t="s">
        <v>153</v>
      </c>
      <c r="H6" s="95" t="s">
        <v>154</v>
      </c>
      <c r="I6" s="95" t="s">
        <v>155</v>
      </c>
      <c r="J6" s="98" t="s">
        <v>158</v>
      </c>
      <c r="K6" s="95" t="s">
        <v>156</v>
      </c>
      <c r="L6" s="95" t="s">
        <v>157</v>
      </c>
    </row>
    <row r="7" spans="1:22" ht="39" customHeight="1">
      <c r="A7" s="10">
        <v>1</v>
      </c>
      <c r="B7" s="28" t="s">
        <v>112</v>
      </c>
      <c r="C7" s="27" t="s">
        <v>9</v>
      </c>
      <c r="D7" s="27" t="s">
        <v>113</v>
      </c>
      <c r="E7" s="13" t="s">
        <v>115</v>
      </c>
      <c r="F7" s="65" t="s">
        <v>114</v>
      </c>
      <c r="G7" s="14">
        <v>7.56</v>
      </c>
      <c r="H7" s="17">
        <v>7.56</v>
      </c>
      <c r="I7" s="23">
        <f>H7*M7</f>
        <v>544.31999999999994</v>
      </c>
      <c r="J7" s="78">
        <f>I7*Q7</f>
        <v>108.86399999999999</v>
      </c>
      <c r="K7" s="39" t="s">
        <v>116</v>
      </c>
      <c r="L7" s="86" t="s">
        <v>133</v>
      </c>
      <c r="M7" s="101">
        <v>72</v>
      </c>
      <c r="N7" s="101"/>
      <c r="O7" s="101"/>
      <c r="P7" s="101"/>
      <c r="Q7" s="105">
        <v>0.2</v>
      </c>
      <c r="R7" s="104">
        <f>H7*M7</f>
        <v>544.31999999999994</v>
      </c>
      <c r="S7" s="106">
        <f>R7*Q7</f>
        <v>108.86399999999999</v>
      </c>
      <c r="T7" s="104">
        <f t="shared" ref="T7:T38" si="0">H7*M7</f>
        <v>544.31999999999994</v>
      </c>
    </row>
    <row r="8" spans="1:22" ht="27" customHeight="1">
      <c r="A8" s="10">
        <v>2</v>
      </c>
      <c r="B8" s="87" t="s">
        <v>10</v>
      </c>
      <c r="C8" s="27" t="s">
        <v>9</v>
      </c>
      <c r="D8" s="10" t="s">
        <v>11</v>
      </c>
      <c r="E8" s="13" t="s">
        <v>12</v>
      </c>
      <c r="F8" s="2" t="s">
        <v>13</v>
      </c>
      <c r="G8" s="14">
        <v>3.3820000000000001</v>
      </c>
      <c r="H8" s="17">
        <v>0.5</v>
      </c>
      <c r="I8" s="23">
        <f t="shared" ref="I8:I14" si="1">H8*M8</f>
        <v>36</v>
      </c>
      <c r="J8" s="78">
        <f t="shared" ref="J8:J14" si="2">I8*Q8</f>
        <v>7.2</v>
      </c>
      <c r="K8" s="39" t="s">
        <v>14</v>
      </c>
      <c r="L8" s="61"/>
      <c r="M8" s="101">
        <v>72</v>
      </c>
      <c r="N8" s="101"/>
      <c r="O8" s="101"/>
      <c r="P8" s="101"/>
      <c r="Q8" s="105">
        <v>0.2</v>
      </c>
      <c r="R8" s="104">
        <f t="shared" ref="R8:R14" si="3">H8*M8</f>
        <v>36</v>
      </c>
      <c r="S8" s="106">
        <f t="shared" ref="S8:S14" si="4">R8*Q8</f>
        <v>7.2</v>
      </c>
      <c r="T8" s="104">
        <f t="shared" si="0"/>
        <v>36</v>
      </c>
    </row>
    <row r="9" spans="1:22" ht="28.5" customHeight="1">
      <c r="A9" s="2">
        <v>3</v>
      </c>
      <c r="B9" s="87" t="s">
        <v>15</v>
      </c>
      <c r="C9" s="27" t="s">
        <v>9</v>
      </c>
      <c r="D9" s="10" t="s">
        <v>11</v>
      </c>
      <c r="E9" s="13" t="s">
        <v>12</v>
      </c>
      <c r="F9" s="2" t="s">
        <v>13</v>
      </c>
      <c r="G9" s="14">
        <v>4.2359999999999998</v>
      </c>
      <c r="H9" s="17">
        <v>3.8340000000000001</v>
      </c>
      <c r="I9" s="23">
        <f t="shared" si="1"/>
        <v>276.048</v>
      </c>
      <c r="J9" s="78">
        <f t="shared" si="2"/>
        <v>55.209600000000002</v>
      </c>
      <c r="K9" s="39" t="s">
        <v>16</v>
      </c>
      <c r="L9" s="61"/>
      <c r="M9" s="101">
        <v>72</v>
      </c>
      <c r="N9" s="101"/>
      <c r="O9" s="101"/>
      <c r="P9" s="101"/>
      <c r="Q9" s="105">
        <v>0.2</v>
      </c>
      <c r="R9" s="104">
        <f t="shared" si="3"/>
        <v>276.048</v>
      </c>
      <c r="S9" s="106">
        <f t="shared" si="4"/>
        <v>55.209600000000002</v>
      </c>
      <c r="T9" s="104">
        <f t="shared" si="0"/>
        <v>276.048</v>
      </c>
    </row>
    <row r="10" spans="1:22" ht="40.5" customHeight="1">
      <c r="A10" s="10">
        <v>4</v>
      </c>
      <c r="B10" s="11" t="s">
        <v>17</v>
      </c>
      <c r="C10" s="27" t="s">
        <v>9</v>
      </c>
      <c r="D10" s="10" t="s">
        <v>11</v>
      </c>
      <c r="E10" s="10" t="s">
        <v>121</v>
      </c>
      <c r="F10" s="2" t="s">
        <v>67</v>
      </c>
      <c r="G10" s="14">
        <v>4</v>
      </c>
      <c r="H10" s="17">
        <v>1.7070000000000001</v>
      </c>
      <c r="I10" s="23">
        <f t="shared" si="1"/>
        <v>122.90400000000001</v>
      </c>
      <c r="J10" s="78">
        <f t="shared" si="2"/>
        <v>24.580800000000004</v>
      </c>
      <c r="K10" s="39" t="s">
        <v>18</v>
      </c>
      <c r="L10" s="86" t="s">
        <v>133</v>
      </c>
      <c r="M10" s="101">
        <v>72</v>
      </c>
      <c r="N10" s="101"/>
      <c r="O10" s="101"/>
      <c r="P10" s="101"/>
      <c r="Q10" s="105">
        <v>0.2</v>
      </c>
      <c r="R10" s="104">
        <f t="shared" si="3"/>
        <v>122.90400000000001</v>
      </c>
      <c r="S10" s="106">
        <f t="shared" si="4"/>
        <v>24.580800000000004</v>
      </c>
      <c r="T10" s="104">
        <f t="shared" si="0"/>
        <v>122.90400000000001</v>
      </c>
    </row>
    <row r="11" spans="1:22" ht="40.5" customHeight="1">
      <c r="A11" s="10">
        <v>5</v>
      </c>
      <c r="B11" s="11" t="s">
        <v>19</v>
      </c>
      <c r="C11" s="27" t="s">
        <v>9</v>
      </c>
      <c r="D11" s="10" t="s">
        <v>20</v>
      </c>
      <c r="E11" s="89" t="s">
        <v>21</v>
      </c>
      <c r="F11" s="2" t="s">
        <v>22</v>
      </c>
      <c r="G11" s="14">
        <v>18.742000000000001</v>
      </c>
      <c r="H11" s="17">
        <v>2.391</v>
      </c>
      <c r="I11" s="23">
        <f t="shared" si="1"/>
        <v>172.15199999999999</v>
      </c>
      <c r="J11" s="78">
        <f t="shared" si="2"/>
        <v>34.430399999999999</v>
      </c>
      <c r="K11" s="39" t="s">
        <v>23</v>
      </c>
      <c r="L11" s="86" t="s">
        <v>133</v>
      </c>
      <c r="M11" s="101">
        <v>72</v>
      </c>
      <c r="N11" s="101"/>
      <c r="O11" s="101"/>
      <c r="P11" s="101"/>
      <c r="Q11" s="105">
        <v>0.2</v>
      </c>
      <c r="R11" s="104">
        <f t="shared" si="3"/>
        <v>172.15199999999999</v>
      </c>
      <c r="S11" s="106">
        <f t="shared" si="4"/>
        <v>34.430399999999999</v>
      </c>
      <c r="T11" s="104">
        <f t="shared" si="0"/>
        <v>172.15199999999999</v>
      </c>
    </row>
    <row r="12" spans="1:22" ht="39.75" customHeight="1">
      <c r="A12" s="2">
        <v>6</v>
      </c>
      <c r="B12" s="11" t="s">
        <v>24</v>
      </c>
      <c r="C12" s="27" t="s">
        <v>9</v>
      </c>
      <c r="D12" s="10" t="s">
        <v>25</v>
      </c>
      <c r="E12" s="89" t="s">
        <v>26</v>
      </c>
      <c r="F12" s="2" t="s">
        <v>22</v>
      </c>
      <c r="G12" s="14">
        <v>13.521000000000001</v>
      </c>
      <c r="H12" s="17">
        <v>0.93600000000000005</v>
      </c>
      <c r="I12" s="23">
        <f>H12*M12</f>
        <v>67.39200000000001</v>
      </c>
      <c r="J12" s="78">
        <f t="shared" si="2"/>
        <v>13.478400000000002</v>
      </c>
      <c r="K12" s="39" t="s">
        <v>27</v>
      </c>
      <c r="L12" s="86" t="s">
        <v>131</v>
      </c>
      <c r="M12" s="101">
        <v>72</v>
      </c>
      <c r="N12" s="101"/>
      <c r="O12" s="101"/>
      <c r="P12" s="101"/>
      <c r="Q12" s="105">
        <v>0.2</v>
      </c>
      <c r="R12" s="104">
        <f t="shared" si="3"/>
        <v>67.39200000000001</v>
      </c>
      <c r="S12" s="106">
        <f t="shared" si="4"/>
        <v>13.478400000000002</v>
      </c>
      <c r="T12" s="104">
        <f t="shared" si="0"/>
        <v>67.39200000000001</v>
      </c>
    </row>
    <row r="13" spans="1:22" ht="29.25" customHeight="1">
      <c r="A13" s="10">
        <v>7</v>
      </c>
      <c r="B13" s="88" t="s">
        <v>144</v>
      </c>
      <c r="C13" s="27" t="s">
        <v>9</v>
      </c>
      <c r="D13" s="49" t="s">
        <v>11</v>
      </c>
      <c r="E13" s="5" t="s">
        <v>12</v>
      </c>
      <c r="F13" s="3" t="s">
        <v>13</v>
      </c>
      <c r="G13" s="15">
        <v>3.0670000000000002</v>
      </c>
      <c r="H13" s="33">
        <v>2.2999999999999998</v>
      </c>
      <c r="I13" s="23">
        <f t="shared" si="1"/>
        <v>165.6</v>
      </c>
      <c r="J13" s="78">
        <f t="shared" si="2"/>
        <v>33.119999999999997</v>
      </c>
      <c r="K13" s="39" t="s">
        <v>28</v>
      </c>
      <c r="L13" s="61"/>
      <c r="M13" s="101">
        <v>72</v>
      </c>
      <c r="N13" s="101"/>
      <c r="O13" s="101"/>
      <c r="P13" s="101"/>
      <c r="Q13" s="105">
        <v>0.2</v>
      </c>
      <c r="R13" s="104">
        <f t="shared" si="3"/>
        <v>165.6</v>
      </c>
      <c r="S13" s="106">
        <f t="shared" si="4"/>
        <v>33.119999999999997</v>
      </c>
      <c r="T13" s="104">
        <f t="shared" si="0"/>
        <v>165.6</v>
      </c>
    </row>
    <row r="14" spans="1:22" ht="41.25" customHeight="1">
      <c r="A14" s="10">
        <v>8</v>
      </c>
      <c r="B14" s="99" t="s">
        <v>122</v>
      </c>
      <c r="C14" s="27" t="s">
        <v>9</v>
      </c>
      <c r="D14" s="49" t="s">
        <v>29</v>
      </c>
      <c r="E14" s="89" t="s">
        <v>21</v>
      </c>
      <c r="F14" s="112"/>
      <c r="G14" s="15">
        <v>87.049000000000007</v>
      </c>
      <c r="H14" s="33">
        <v>1.079</v>
      </c>
      <c r="I14" s="23">
        <f t="shared" si="1"/>
        <v>77.688000000000002</v>
      </c>
      <c r="J14" s="78">
        <f t="shared" si="2"/>
        <v>15.537600000000001</v>
      </c>
      <c r="K14" s="77" t="s">
        <v>137</v>
      </c>
      <c r="L14" s="86" t="s">
        <v>131</v>
      </c>
      <c r="M14" s="101">
        <v>72</v>
      </c>
      <c r="N14" s="101"/>
      <c r="O14" s="101"/>
      <c r="P14" s="101"/>
      <c r="Q14" s="105">
        <v>0.2</v>
      </c>
      <c r="R14" s="104">
        <f t="shared" si="3"/>
        <v>77.688000000000002</v>
      </c>
      <c r="S14" s="106">
        <f t="shared" si="4"/>
        <v>15.537600000000001</v>
      </c>
      <c r="T14" s="104">
        <f t="shared" si="0"/>
        <v>77.688000000000002</v>
      </c>
    </row>
    <row r="15" spans="1:22" ht="21" customHeight="1">
      <c r="A15" s="120" t="s">
        <v>30</v>
      </c>
      <c r="B15" s="120"/>
      <c r="C15" s="120"/>
      <c r="D15" s="120"/>
      <c r="E15" s="120"/>
      <c r="F15" s="120"/>
      <c r="G15" s="120"/>
      <c r="H15" s="53">
        <f>SUM(H7:H14)</f>
        <v>20.307000000000002</v>
      </c>
      <c r="I15" s="54">
        <f>SUM(I7:I14)</f>
        <v>1462.104</v>
      </c>
      <c r="J15" s="54">
        <f>SUM(J7:J14)</f>
        <v>292.42079999999999</v>
      </c>
      <c r="K15" s="58"/>
      <c r="L15" s="63"/>
      <c r="M15" s="101">
        <v>72</v>
      </c>
      <c r="N15" s="102">
        <f>SUM(H7:H14)</f>
        <v>20.307000000000002</v>
      </c>
      <c r="O15" s="107">
        <f>SUM(R7:R14)</f>
        <v>1462.104</v>
      </c>
      <c r="P15" s="108">
        <f>SUM(J7:J14)</f>
        <v>292.42079999999999</v>
      </c>
      <c r="S15" s="106">
        <f>SUM(S7:S14)</f>
        <v>292.42079999999999</v>
      </c>
      <c r="T15" s="104">
        <f t="shared" si="0"/>
        <v>1462.1040000000003</v>
      </c>
      <c r="U15" s="104">
        <f>H15*M15</f>
        <v>1462.1040000000003</v>
      </c>
      <c r="V15" s="106">
        <f>SUM(J7:J14)</f>
        <v>292.42079999999999</v>
      </c>
    </row>
    <row r="16" spans="1:22" ht="29.25" customHeight="1">
      <c r="A16" s="69">
        <v>1</v>
      </c>
      <c r="B16" s="85" t="s">
        <v>32</v>
      </c>
      <c r="C16" s="71" t="s">
        <v>31</v>
      </c>
      <c r="D16" s="72" t="s">
        <v>33</v>
      </c>
      <c r="E16" s="73" t="s">
        <v>34</v>
      </c>
      <c r="F16" s="69" t="s">
        <v>35</v>
      </c>
      <c r="G16" s="74">
        <v>15.007</v>
      </c>
      <c r="H16" s="75">
        <v>13.93</v>
      </c>
      <c r="I16" s="81">
        <f>H16*M16</f>
        <v>1002.96</v>
      </c>
      <c r="J16" s="76">
        <f>I16*Q16</f>
        <v>200.59200000000001</v>
      </c>
      <c r="K16" s="77" t="s">
        <v>36</v>
      </c>
      <c r="L16" s="77" t="s">
        <v>146</v>
      </c>
      <c r="M16" s="101">
        <v>72</v>
      </c>
      <c r="N16" s="101"/>
      <c r="O16" s="101"/>
      <c r="P16" s="101"/>
      <c r="Q16" s="105">
        <v>0.2</v>
      </c>
      <c r="R16" s="104">
        <f>H16*M16</f>
        <v>1002.96</v>
      </c>
      <c r="S16" s="106">
        <f>R16*Q16</f>
        <v>200.59200000000001</v>
      </c>
      <c r="T16" s="104">
        <f t="shared" si="0"/>
        <v>1002.96</v>
      </c>
    </row>
    <row r="17" spans="1:20" ht="28.5" customHeight="1">
      <c r="A17" s="69">
        <v>2</v>
      </c>
      <c r="B17" s="85" t="s">
        <v>37</v>
      </c>
      <c r="C17" s="71" t="s">
        <v>31</v>
      </c>
      <c r="D17" s="72" t="s">
        <v>33</v>
      </c>
      <c r="E17" s="73" t="s">
        <v>34</v>
      </c>
      <c r="F17" s="69" t="s">
        <v>35</v>
      </c>
      <c r="G17" s="74">
        <v>5.8</v>
      </c>
      <c r="H17" s="75">
        <v>4.327</v>
      </c>
      <c r="I17" s="81">
        <f t="shared" ref="I17:I27" si="5">H17*M17</f>
        <v>311.54399999999998</v>
      </c>
      <c r="J17" s="76">
        <f t="shared" ref="J17:J27" si="6">I17*Q17</f>
        <v>62.308799999999998</v>
      </c>
      <c r="K17" s="77" t="s">
        <v>38</v>
      </c>
      <c r="L17" s="77" t="s">
        <v>146</v>
      </c>
      <c r="M17" s="101">
        <v>72</v>
      </c>
      <c r="N17" s="101"/>
      <c r="O17" s="101"/>
      <c r="P17" s="101"/>
      <c r="Q17" s="105">
        <v>0.2</v>
      </c>
      <c r="R17" s="104">
        <f t="shared" ref="R17:R27" si="7">H17*M17</f>
        <v>311.54399999999998</v>
      </c>
      <c r="S17" s="106">
        <f t="shared" ref="S17:S27" si="8">R17*Q17</f>
        <v>62.308799999999998</v>
      </c>
      <c r="T17" s="104">
        <f t="shared" si="0"/>
        <v>311.54399999999998</v>
      </c>
    </row>
    <row r="18" spans="1:20" ht="35.25" customHeight="1">
      <c r="A18" s="69">
        <v>3</v>
      </c>
      <c r="B18" s="88" t="s">
        <v>39</v>
      </c>
      <c r="C18" s="27" t="s">
        <v>31</v>
      </c>
      <c r="D18" s="10" t="s">
        <v>40</v>
      </c>
      <c r="E18" s="16" t="s">
        <v>41</v>
      </c>
      <c r="F18" s="1" t="s">
        <v>42</v>
      </c>
      <c r="G18" s="18">
        <v>5.8010000000000002</v>
      </c>
      <c r="H18" s="17">
        <v>2.6240000000000001</v>
      </c>
      <c r="I18" s="81">
        <f t="shared" si="5"/>
        <v>188.928</v>
      </c>
      <c r="J18" s="76">
        <f t="shared" si="6"/>
        <v>37.785600000000002</v>
      </c>
      <c r="K18" s="39" t="s">
        <v>43</v>
      </c>
      <c r="L18" s="61"/>
      <c r="M18" s="101">
        <v>72</v>
      </c>
      <c r="N18" s="101"/>
      <c r="O18" s="101"/>
      <c r="P18" s="101"/>
      <c r="Q18" s="105">
        <v>0.2</v>
      </c>
      <c r="R18" s="104">
        <f t="shared" si="7"/>
        <v>188.928</v>
      </c>
      <c r="S18" s="106">
        <f t="shared" si="8"/>
        <v>37.785600000000002</v>
      </c>
      <c r="T18" s="104">
        <f t="shared" si="0"/>
        <v>188.928</v>
      </c>
    </row>
    <row r="19" spans="1:20" ht="28.5" customHeight="1">
      <c r="A19" s="69">
        <v>4</v>
      </c>
      <c r="B19" s="11" t="s">
        <v>134</v>
      </c>
      <c r="C19" s="27" t="s">
        <v>31</v>
      </c>
      <c r="D19" s="10" t="s">
        <v>44</v>
      </c>
      <c r="E19" s="16" t="s">
        <v>45</v>
      </c>
      <c r="F19" s="4"/>
      <c r="G19" s="18">
        <v>13.048</v>
      </c>
      <c r="H19" s="17">
        <v>3.4660000000000002</v>
      </c>
      <c r="I19" s="81">
        <f t="shared" si="5"/>
        <v>249.55200000000002</v>
      </c>
      <c r="J19" s="76">
        <f t="shared" si="6"/>
        <v>49.91040000000001</v>
      </c>
      <c r="K19" s="39" t="s">
        <v>46</v>
      </c>
      <c r="L19" s="61"/>
      <c r="M19" s="101">
        <v>72</v>
      </c>
      <c r="N19" s="101"/>
      <c r="O19" s="101"/>
      <c r="P19" s="101"/>
      <c r="Q19" s="105">
        <v>0.2</v>
      </c>
      <c r="R19" s="104">
        <f t="shared" si="7"/>
        <v>249.55200000000002</v>
      </c>
      <c r="S19" s="106">
        <f t="shared" si="8"/>
        <v>49.91040000000001</v>
      </c>
      <c r="T19" s="104">
        <f t="shared" si="0"/>
        <v>249.55200000000002</v>
      </c>
    </row>
    <row r="20" spans="1:20" ht="28.5" customHeight="1">
      <c r="A20" s="69">
        <v>5</v>
      </c>
      <c r="B20" s="87" t="s">
        <v>135</v>
      </c>
      <c r="C20" s="27" t="s">
        <v>31</v>
      </c>
      <c r="D20" s="10" t="s">
        <v>44</v>
      </c>
      <c r="E20" s="16" t="s">
        <v>45</v>
      </c>
      <c r="F20" s="4"/>
      <c r="G20" s="18">
        <v>9.359</v>
      </c>
      <c r="H20" s="17">
        <v>4.5830000000000002</v>
      </c>
      <c r="I20" s="81">
        <f t="shared" si="5"/>
        <v>329.976</v>
      </c>
      <c r="J20" s="76">
        <f t="shared" si="6"/>
        <v>65.995199999999997</v>
      </c>
      <c r="K20" s="39" t="s">
        <v>47</v>
      </c>
      <c r="L20" s="61"/>
      <c r="M20" s="101">
        <v>72</v>
      </c>
      <c r="N20" s="101"/>
      <c r="O20" s="101"/>
      <c r="P20" s="101"/>
      <c r="Q20" s="105">
        <v>0.2</v>
      </c>
      <c r="R20" s="104">
        <f t="shared" si="7"/>
        <v>329.976</v>
      </c>
      <c r="S20" s="106">
        <f t="shared" si="8"/>
        <v>65.995199999999997</v>
      </c>
      <c r="T20" s="104">
        <f t="shared" si="0"/>
        <v>329.976</v>
      </c>
    </row>
    <row r="21" spans="1:20" ht="27.75" customHeight="1">
      <c r="A21" s="69">
        <v>6</v>
      </c>
      <c r="B21" s="87" t="s">
        <v>128</v>
      </c>
      <c r="C21" s="27" t="s">
        <v>31</v>
      </c>
      <c r="D21" s="10" t="s">
        <v>44</v>
      </c>
      <c r="E21" s="16" t="s">
        <v>45</v>
      </c>
      <c r="F21" s="1"/>
      <c r="G21" s="18">
        <v>4.5090000000000003</v>
      </c>
      <c r="H21" s="17">
        <v>3.3660000000000001</v>
      </c>
      <c r="I21" s="81">
        <f t="shared" si="5"/>
        <v>242.352</v>
      </c>
      <c r="J21" s="76">
        <f t="shared" si="6"/>
        <v>48.470400000000005</v>
      </c>
      <c r="K21" s="39" t="s">
        <v>48</v>
      </c>
      <c r="L21" s="61"/>
      <c r="M21" s="101">
        <v>72</v>
      </c>
      <c r="N21" s="101"/>
      <c r="O21" s="101"/>
      <c r="P21" s="101"/>
      <c r="Q21" s="105">
        <v>0.2</v>
      </c>
      <c r="R21" s="104">
        <f t="shared" si="7"/>
        <v>242.352</v>
      </c>
      <c r="S21" s="106">
        <f t="shared" si="8"/>
        <v>48.470400000000005</v>
      </c>
      <c r="T21" s="104">
        <f t="shared" si="0"/>
        <v>242.352</v>
      </c>
    </row>
    <row r="22" spans="1:20" ht="39" customHeight="1">
      <c r="A22" s="69">
        <v>7</v>
      </c>
      <c r="B22" s="11" t="s">
        <v>49</v>
      </c>
      <c r="C22" s="27" t="s">
        <v>31</v>
      </c>
      <c r="D22" s="10" t="s">
        <v>129</v>
      </c>
      <c r="E22" s="16" t="s">
        <v>21</v>
      </c>
      <c r="F22" s="1" t="s">
        <v>50</v>
      </c>
      <c r="G22" s="18">
        <v>7.8360000000000003</v>
      </c>
      <c r="H22" s="17">
        <v>2.1</v>
      </c>
      <c r="I22" s="81">
        <f t="shared" si="5"/>
        <v>151.20000000000002</v>
      </c>
      <c r="J22" s="76">
        <f t="shared" si="6"/>
        <v>30.240000000000006</v>
      </c>
      <c r="K22" s="39" t="s">
        <v>51</v>
      </c>
      <c r="L22" s="86" t="s">
        <v>133</v>
      </c>
      <c r="M22" s="101">
        <v>72</v>
      </c>
      <c r="N22" s="101"/>
      <c r="O22" s="101"/>
      <c r="P22" s="101"/>
      <c r="Q22" s="105">
        <v>0.2</v>
      </c>
      <c r="R22" s="104">
        <f t="shared" si="7"/>
        <v>151.20000000000002</v>
      </c>
      <c r="S22" s="106">
        <f t="shared" si="8"/>
        <v>30.240000000000006</v>
      </c>
      <c r="T22" s="104">
        <f t="shared" si="0"/>
        <v>151.20000000000002</v>
      </c>
    </row>
    <row r="23" spans="1:20" ht="26.25" customHeight="1">
      <c r="A23" s="69">
        <v>8</v>
      </c>
      <c r="B23" s="70" t="s">
        <v>52</v>
      </c>
      <c r="C23" s="71" t="s">
        <v>31</v>
      </c>
      <c r="D23" s="72" t="s">
        <v>136</v>
      </c>
      <c r="E23" s="73" t="s">
        <v>34</v>
      </c>
      <c r="F23" s="69" t="s">
        <v>35</v>
      </c>
      <c r="G23" s="74">
        <v>12.446</v>
      </c>
      <c r="H23" s="75">
        <v>10.356</v>
      </c>
      <c r="I23" s="81">
        <f t="shared" si="5"/>
        <v>745.63199999999995</v>
      </c>
      <c r="J23" s="76">
        <f t="shared" si="6"/>
        <v>149.12639999999999</v>
      </c>
      <c r="K23" s="77" t="s">
        <v>53</v>
      </c>
      <c r="L23" s="77" t="s">
        <v>146</v>
      </c>
      <c r="M23" s="101">
        <v>72</v>
      </c>
      <c r="N23" s="101"/>
      <c r="O23" s="101"/>
      <c r="P23" s="101"/>
      <c r="Q23" s="105">
        <v>0.2</v>
      </c>
      <c r="R23" s="104">
        <f t="shared" si="7"/>
        <v>745.63199999999995</v>
      </c>
      <c r="S23" s="106">
        <f t="shared" si="8"/>
        <v>149.12639999999999</v>
      </c>
      <c r="T23" s="104">
        <f t="shared" si="0"/>
        <v>745.63199999999995</v>
      </c>
    </row>
    <row r="24" spans="1:20" ht="25.5" customHeight="1">
      <c r="A24" s="69">
        <v>9</v>
      </c>
      <c r="B24" s="70" t="s">
        <v>54</v>
      </c>
      <c r="C24" s="71" t="s">
        <v>31</v>
      </c>
      <c r="D24" s="72" t="s">
        <v>136</v>
      </c>
      <c r="E24" s="73" t="s">
        <v>34</v>
      </c>
      <c r="F24" s="69" t="s">
        <v>35</v>
      </c>
      <c r="G24" s="74">
        <v>22.881</v>
      </c>
      <c r="H24" s="75">
        <v>21.452000000000002</v>
      </c>
      <c r="I24" s="81">
        <f t="shared" si="5"/>
        <v>1544.5440000000001</v>
      </c>
      <c r="J24" s="76">
        <f t="shared" si="6"/>
        <v>308.90880000000004</v>
      </c>
      <c r="K24" s="77" t="s">
        <v>55</v>
      </c>
      <c r="L24" s="77" t="s">
        <v>146</v>
      </c>
      <c r="M24" s="101">
        <v>72</v>
      </c>
      <c r="N24" s="101"/>
      <c r="O24" s="101"/>
      <c r="P24" s="101"/>
      <c r="Q24" s="105">
        <v>0.2</v>
      </c>
      <c r="R24" s="104">
        <f t="shared" si="7"/>
        <v>1544.5440000000001</v>
      </c>
      <c r="S24" s="106">
        <f t="shared" si="8"/>
        <v>308.90880000000004</v>
      </c>
      <c r="T24" s="104">
        <f t="shared" si="0"/>
        <v>1544.5440000000001</v>
      </c>
    </row>
    <row r="25" spans="1:20" ht="27.75" customHeight="1">
      <c r="A25" s="69">
        <v>10</v>
      </c>
      <c r="B25" s="85" t="s">
        <v>56</v>
      </c>
      <c r="C25" s="71" t="s">
        <v>31</v>
      </c>
      <c r="D25" s="72" t="s">
        <v>57</v>
      </c>
      <c r="E25" s="73" t="s">
        <v>34</v>
      </c>
      <c r="F25" s="69" t="s">
        <v>42</v>
      </c>
      <c r="G25" s="74">
        <v>6.6580000000000004</v>
      </c>
      <c r="H25" s="75">
        <v>6.4580000000000002</v>
      </c>
      <c r="I25" s="81">
        <f t="shared" si="5"/>
        <v>464.976</v>
      </c>
      <c r="J25" s="76">
        <f t="shared" si="6"/>
        <v>92.995200000000011</v>
      </c>
      <c r="K25" s="77" t="s">
        <v>58</v>
      </c>
      <c r="L25" s="77" t="s">
        <v>146</v>
      </c>
      <c r="M25" s="101">
        <v>72</v>
      </c>
      <c r="N25" s="101"/>
      <c r="O25" s="101"/>
      <c r="P25" s="101"/>
      <c r="Q25" s="105">
        <v>0.2</v>
      </c>
      <c r="R25" s="104">
        <f t="shared" si="7"/>
        <v>464.976</v>
      </c>
      <c r="S25" s="106">
        <f t="shared" si="8"/>
        <v>92.995200000000011</v>
      </c>
      <c r="T25" s="104">
        <f t="shared" si="0"/>
        <v>464.976</v>
      </c>
    </row>
    <row r="26" spans="1:20" ht="26.25" customHeight="1">
      <c r="A26" s="69">
        <v>11</v>
      </c>
      <c r="B26" s="28" t="s">
        <v>117</v>
      </c>
      <c r="C26" s="66" t="s">
        <v>31</v>
      </c>
      <c r="D26" s="67" t="s">
        <v>118</v>
      </c>
      <c r="E26" s="5" t="s">
        <v>34</v>
      </c>
      <c r="F26" s="2" t="s">
        <v>35</v>
      </c>
      <c r="G26" s="67">
        <v>41.738999999999997</v>
      </c>
      <c r="H26" s="28">
        <v>40.387999999999998</v>
      </c>
      <c r="I26" s="81">
        <f t="shared" si="5"/>
        <v>2907.9359999999997</v>
      </c>
      <c r="J26" s="76">
        <f t="shared" si="6"/>
        <v>581.58719999999994</v>
      </c>
      <c r="K26" s="68" t="s">
        <v>119</v>
      </c>
      <c r="L26" s="77" t="s">
        <v>146</v>
      </c>
      <c r="M26" s="101">
        <v>72</v>
      </c>
      <c r="N26" s="101"/>
      <c r="O26" s="101"/>
      <c r="P26" s="101"/>
      <c r="Q26" s="105">
        <v>0.2</v>
      </c>
      <c r="R26" s="104">
        <f t="shared" si="7"/>
        <v>2907.9359999999997</v>
      </c>
      <c r="S26" s="106">
        <f t="shared" si="8"/>
        <v>581.58719999999994</v>
      </c>
      <c r="T26" s="104">
        <f t="shared" si="0"/>
        <v>2907.9359999999997</v>
      </c>
    </row>
    <row r="27" spans="1:20" ht="27.75" customHeight="1">
      <c r="A27" s="69">
        <v>12</v>
      </c>
      <c r="B27" s="85" t="s">
        <v>59</v>
      </c>
      <c r="C27" s="71" t="s">
        <v>31</v>
      </c>
      <c r="D27" s="72" t="s">
        <v>60</v>
      </c>
      <c r="E27" s="73" t="s">
        <v>34</v>
      </c>
      <c r="F27" s="69" t="s">
        <v>61</v>
      </c>
      <c r="G27" s="74">
        <v>7.3</v>
      </c>
      <c r="H27" s="75">
        <v>6.4779999999999998</v>
      </c>
      <c r="I27" s="81">
        <f t="shared" si="5"/>
        <v>466.416</v>
      </c>
      <c r="J27" s="76">
        <f t="shared" si="6"/>
        <v>93.283200000000008</v>
      </c>
      <c r="K27" s="77" t="s">
        <v>62</v>
      </c>
      <c r="L27" s="77" t="s">
        <v>130</v>
      </c>
      <c r="M27" s="101">
        <v>72</v>
      </c>
      <c r="N27" s="101"/>
      <c r="O27" s="103"/>
      <c r="P27" s="101"/>
      <c r="Q27" s="105">
        <v>0.2</v>
      </c>
      <c r="R27" s="104">
        <f t="shared" si="7"/>
        <v>466.416</v>
      </c>
      <c r="S27" s="106">
        <f t="shared" si="8"/>
        <v>93.283200000000008</v>
      </c>
      <c r="T27" s="104">
        <f t="shared" si="0"/>
        <v>466.416</v>
      </c>
    </row>
    <row r="28" spans="1:20" ht="21" customHeight="1">
      <c r="A28" s="120" t="s">
        <v>63</v>
      </c>
      <c r="B28" s="120"/>
      <c r="C28" s="120"/>
      <c r="D28" s="120"/>
      <c r="E28" s="120"/>
      <c r="F28" s="120"/>
      <c r="G28" s="120"/>
      <c r="H28" s="53">
        <f>SUM(H16:H27)</f>
        <v>119.52800000000001</v>
      </c>
      <c r="I28" s="54">
        <f>SUM(I16:I27)</f>
        <v>8606.0159999999996</v>
      </c>
      <c r="J28" s="54">
        <f>SUM(J16:J27)</f>
        <v>1721.2032000000002</v>
      </c>
      <c r="K28" s="57"/>
      <c r="L28" s="63"/>
      <c r="M28" s="101">
        <v>72</v>
      </c>
      <c r="N28" s="102">
        <f>SUM(H16:H27)</f>
        <v>119.52800000000001</v>
      </c>
      <c r="O28" s="101">
        <f>N28*M28</f>
        <v>8606.0159999999996</v>
      </c>
      <c r="P28" s="101">
        <f>O28*20%</f>
        <v>1721.2031999999999</v>
      </c>
      <c r="Q28" s="105">
        <v>0.2</v>
      </c>
      <c r="R28" s="104">
        <f>H28*M28</f>
        <v>8606.0159999999996</v>
      </c>
      <c r="S28" s="106">
        <f>SUM(S16:S27)</f>
        <v>1721.2032000000002</v>
      </c>
      <c r="T28" s="104">
        <f t="shared" si="0"/>
        <v>8606.0159999999996</v>
      </c>
    </row>
    <row r="29" spans="1:20" ht="85.5" customHeight="1">
      <c r="A29" s="91" t="s">
        <v>0</v>
      </c>
      <c r="B29" s="10" t="s">
        <v>2</v>
      </c>
      <c r="C29" s="27" t="s">
        <v>1</v>
      </c>
      <c r="D29" s="10" t="s">
        <v>3</v>
      </c>
      <c r="E29" s="1" t="s">
        <v>4</v>
      </c>
      <c r="F29" s="64" t="s">
        <v>5</v>
      </c>
      <c r="G29" s="10" t="s">
        <v>6</v>
      </c>
      <c r="H29" s="10" t="s">
        <v>7</v>
      </c>
      <c r="I29" s="21" t="s">
        <v>142</v>
      </c>
      <c r="J29" s="90" t="s">
        <v>120</v>
      </c>
      <c r="K29" s="10" t="s">
        <v>8</v>
      </c>
      <c r="L29" s="10" t="s">
        <v>141</v>
      </c>
      <c r="M29" s="101">
        <v>72</v>
      </c>
      <c r="N29" s="101"/>
      <c r="O29" s="101"/>
      <c r="P29" s="101"/>
      <c r="Q29" s="105"/>
      <c r="T29" s="104" t="e">
        <f t="shared" si="0"/>
        <v>#VALUE!</v>
      </c>
    </row>
    <row r="30" spans="1:20" ht="26.25" customHeight="1">
      <c r="A30" s="2">
        <v>1</v>
      </c>
      <c r="B30" s="87" t="s">
        <v>65</v>
      </c>
      <c r="C30" s="27" t="s">
        <v>64</v>
      </c>
      <c r="D30" s="10" t="s">
        <v>66</v>
      </c>
      <c r="E30" s="13" t="s">
        <v>12</v>
      </c>
      <c r="F30" s="2" t="s">
        <v>67</v>
      </c>
      <c r="G30" s="18">
        <v>3.7509999999999999</v>
      </c>
      <c r="H30" s="17">
        <v>1.206</v>
      </c>
      <c r="I30" s="23">
        <f>H30*M30</f>
        <v>86.831999999999994</v>
      </c>
      <c r="J30" s="22">
        <f>I30*Q30</f>
        <v>17.366399999999999</v>
      </c>
      <c r="K30" s="39" t="s">
        <v>68</v>
      </c>
      <c r="L30" s="61"/>
      <c r="M30" s="101">
        <v>72</v>
      </c>
      <c r="N30" s="101"/>
      <c r="O30" s="101"/>
      <c r="P30" s="101"/>
      <c r="Q30" s="105">
        <v>0.2</v>
      </c>
      <c r="R30" s="104">
        <f>H30*M30</f>
        <v>86.831999999999994</v>
      </c>
      <c r="S30" s="104">
        <f>R30*Q30</f>
        <v>17.366399999999999</v>
      </c>
      <c r="T30" s="104">
        <f t="shared" si="0"/>
        <v>86.831999999999994</v>
      </c>
    </row>
    <row r="31" spans="1:20" ht="27" customHeight="1">
      <c r="A31" s="2">
        <v>2</v>
      </c>
      <c r="B31" s="87" t="s">
        <v>69</v>
      </c>
      <c r="C31" s="27" t="s">
        <v>64</v>
      </c>
      <c r="D31" s="10" t="s">
        <v>70</v>
      </c>
      <c r="E31" s="13" t="s">
        <v>12</v>
      </c>
      <c r="F31" s="2" t="s">
        <v>42</v>
      </c>
      <c r="G31" s="18">
        <v>5.758</v>
      </c>
      <c r="H31" s="17">
        <v>2.87</v>
      </c>
      <c r="I31" s="23">
        <f t="shared" ref="I31:I32" si="9">H31*M31</f>
        <v>206.64000000000001</v>
      </c>
      <c r="J31" s="22">
        <f t="shared" ref="J31:J33" si="10">I31*Q31</f>
        <v>41.328000000000003</v>
      </c>
      <c r="K31" s="39" t="s">
        <v>71</v>
      </c>
      <c r="L31" s="61"/>
      <c r="M31" s="101">
        <v>72</v>
      </c>
      <c r="N31" s="101"/>
      <c r="O31" s="101"/>
      <c r="P31" s="101"/>
      <c r="Q31" s="105">
        <v>0.2</v>
      </c>
      <c r="R31" s="104">
        <f t="shared" ref="R31:R32" si="11">H31*M31</f>
        <v>206.64000000000001</v>
      </c>
      <c r="S31" s="104">
        <f t="shared" ref="S31:S32" si="12">R31*Q31</f>
        <v>41.328000000000003</v>
      </c>
      <c r="T31" s="104">
        <f t="shared" si="0"/>
        <v>206.64000000000001</v>
      </c>
    </row>
    <row r="32" spans="1:20" ht="27.75" customHeight="1">
      <c r="A32" s="2">
        <v>3</v>
      </c>
      <c r="B32" s="87" t="s">
        <v>72</v>
      </c>
      <c r="C32" s="27" t="s">
        <v>64</v>
      </c>
      <c r="D32" s="10" t="s">
        <v>70</v>
      </c>
      <c r="E32" s="13" t="s">
        <v>12</v>
      </c>
      <c r="F32" s="2" t="s">
        <v>42</v>
      </c>
      <c r="G32" s="18">
        <v>7.742</v>
      </c>
      <c r="H32" s="17">
        <v>2.37</v>
      </c>
      <c r="I32" s="23">
        <f t="shared" si="9"/>
        <v>170.64000000000001</v>
      </c>
      <c r="J32" s="22">
        <f t="shared" si="10"/>
        <v>34.128000000000007</v>
      </c>
      <c r="K32" s="39" t="s">
        <v>73</v>
      </c>
      <c r="L32" s="61"/>
      <c r="M32" s="101">
        <v>72</v>
      </c>
      <c r="N32" s="101"/>
      <c r="O32" s="101"/>
      <c r="P32" s="101"/>
      <c r="Q32" s="105">
        <v>0.2</v>
      </c>
      <c r="R32" s="104">
        <f t="shared" si="11"/>
        <v>170.64000000000001</v>
      </c>
      <c r="S32" s="104">
        <f t="shared" si="12"/>
        <v>34.128000000000007</v>
      </c>
      <c r="T32" s="104">
        <f t="shared" si="0"/>
        <v>170.64000000000001</v>
      </c>
    </row>
    <row r="33" spans="1:21" ht="17.25" customHeight="1">
      <c r="A33" s="120" t="s">
        <v>74</v>
      </c>
      <c r="B33" s="120"/>
      <c r="C33" s="120"/>
      <c r="D33" s="120"/>
      <c r="E33" s="120"/>
      <c r="F33" s="120"/>
      <c r="G33" s="120"/>
      <c r="H33" s="53">
        <f>SUM(H30:H32)</f>
        <v>6.4460000000000006</v>
      </c>
      <c r="I33" s="54">
        <f>SUM(I30:I32)</f>
        <v>464.11199999999997</v>
      </c>
      <c r="J33" s="54">
        <f t="shared" si="10"/>
        <v>92.822400000000002</v>
      </c>
      <c r="K33" s="55"/>
      <c r="L33" s="63"/>
      <c r="M33" s="101">
        <v>72</v>
      </c>
      <c r="N33" s="102">
        <f>SUM(H30:H32)</f>
        <v>6.4460000000000006</v>
      </c>
      <c r="O33" s="101">
        <v>464.11</v>
      </c>
      <c r="P33" s="101">
        <f>O33*20%</f>
        <v>92.822000000000003</v>
      </c>
      <c r="Q33" s="105">
        <v>0.2</v>
      </c>
      <c r="R33" s="104">
        <f>SUM(R30:R32)</f>
        <v>464.11199999999997</v>
      </c>
      <c r="S33" s="104">
        <f>SUM(S30:S32)</f>
        <v>92.822400000000016</v>
      </c>
      <c r="T33" s="104">
        <f t="shared" si="0"/>
        <v>464.11200000000002</v>
      </c>
      <c r="U33" s="104">
        <f>S33/M33</f>
        <v>1.2892000000000001</v>
      </c>
    </row>
    <row r="34" spans="1:21" ht="39.75" customHeight="1">
      <c r="A34" s="2">
        <v>1</v>
      </c>
      <c r="B34" s="11" t="s">
        <v>77</v>
      </c>
      <c r="C34" s="27" t="s">
        <v>76</v>
      </c>
      <c r="D34" s="10" t="s">
        <v>78</v>
      </c>
      <c r="E34" s="16" t="s">
        <v>79</v>
      </c>
      <c r="F34" s="2" t="s">
        <v>67</v>
      </c>
      <c r="G34" s="45">
        <v>5.5830000000000002</v>
      </c>
      <c r="H34" s="17">
        <v>1.389</v>
      </c>
      <c r="I34" s="23">
        <f>H34*M34</f>
        <v>100.008</v>
      </c>
      <c r="J34" s="22">
        <f>I34*Q34</f>
        <v>20.0016</v>
      </c>
      <c r="K34" s="39" t="s">
        <v>80</v>
      </c>
      <c r="L34" s="93" t="s">
        <v>145</v>
      </c>
      <c r="M34" s="101">
        <v>72</v>
      </c>
      <c r="N34" s="101"/>
      <c r="O34" s="101"/>
      <c r="P34" s="101"/>
      <c r="Q34" s="105">
        <v>0.2</v>
      </c>
      <c r="R34" s="104">
        <f>H34*M34</f>
        <v>100.008</v>
      </c>
      <c r="S34" s="104">
        <f>R34*Q34</f>
        <v>20.0016</v>
      </c>
      <c r="T34" s="104">
        <f t="shared" si="0"/>
        <v>100.008</v>
      </c>
    </row>
    <row r="35" spans="1:21" ht="39" customHeight="1">
      <c r="A35" s="2">
        <v>2</v>
      </c>
      <c r="B35" s="12" t="s">
        <v>81</v>
      </c>
      <c r="C35" s="27" t="s">
        <v>76</v>
      </c>
      <c r="D35" s="10" t="s">
        <v>82</v>
      </c>
      <c r="E35" s="13" t="s">
        <v>12</v>
      </c>
      <c r="F35" s="2" t="s">
        <v>22</v>
      </c>
      <c r="G35" s="18">
        <v>3.7040000000000002</v>
      </c>
      <c r="H35" s="17">
        <v>3.7040000000000002</v>
      </c>
      <c r="I35" s="23">
        <f t="shared" ref="I35:I37" si="13">H35*M35</f>
        <v>266.68799999999999</v>
      </c>
      <c r="J35" s="22">
        <f>I35*Q35</f>
        <v>53.337600000000002</v>
      </c>
      <c r="K35" s="40" t="s">
        <v>83</v>
      </c>
      <c r="L35" s="93" t="s">
        <v>145</v>
      </c>
      <c r="M35" s="101">
        <v>72</v>
      </c>
      <c r="N35" s="101"/>
      <c r="O35" s="101"/>
      <c r="P35" s="101"/>
      <c r="Q35" s="105">
        <v>0.2</v>
      </c>
      <c r="R35" s="104">
        <f t="shared" ref="R35:R36" si="14">H35*M35</f>
        <v>266.68799999999999</v>
      </c>
      <c r="S35" s="104">
        <f t="shared" ref="S35:S36" si="15">R35*Q35</f>
        <v>53.337600000000002</v>
      </c>
      <c r="T35" s="104">
        <f t="shared" si="0"/>
        <v>266.68799999999999</v>
      </c>
    </row>
    <row r="36" spans="1:21" ht="39" customHeight="1">
      <c r="A36" s="2">
        <v>3</v>
      </c>
      <c r="B36" s="11" t="s">
        <v>84</v>
      </c>
      <c r="C36" s="27" t="s">
        <v>76</v>
      </c>
      <c r="D36" s="10" t="s">
        <v>132</v>
      </c>
      <c r="E36" s="13" t="s">
        <v>12</v>
      </c>
      <c r="F36" s="2" t="s">
        <v>35</v>
      </c>
      <c r="G36" s="18">
        <v>6.3929999999999998</v>
      </c>
      <c r="H36" s="17">
        <v>6.1529999999999996</v>
      </c>
      <c r="I36" s="23">
        <f t="shared" si="13"/>
        <v>443.01599999999996</v>
      </c>
      <c r="J36" s="22">
        <f t="shared" ref="J36" si="16">I36*Q36</f>
        <v>88.603200000000001</v>
      </c>
      <c r="K36" s="40" t="s">
        <v>85</v>
      </c>
      <c r="L36" s="93" t="s">
        <v>145</v>
      </c>
      <c r="M36" s="101">
        <v>72</v>
      </c>
      <c r="N36" s="101"/>
      <c r="O36" s="101"/>
      <c r="P36" s="101"/>
      <c r="Q36" s="105">
        <v>0.2</v>
      </c>
      <c r="R36" s="104">
        <f t="shared" si="14"/>
        <v>443.01599999999996</v>
      </c>
      <c r="S36" s="104">
        <f t="shared" si="15"/>
        <v>88.603200000000001</v>
      </c>
      <c r="T36" s="104">
        <f t="shared" si="0"/>
        <v>443.01599999999996</v>
      </c>
    </row>
    <row r="37" spans="1:21">
      <c r="A37" s="120" t="s">
        <v>86</v>
      </c>
      <c r="B37" s="120"/>
      <c r="C37" s="120"/>
      <c r="D37" s="120"/>
      <c r="E37" s="120"/>
      <c r="F37" s="120"/>
      <c r="G37" s="120"/>
      <c r="H37" s="53">
        <f>SUM(H34:H36)</f>
        <v>11.245999999999999</v>
      </c>
      <c r="I37" s="54">
        <f t="shared" si="13"/>
        <v>809.71199999999988</v>
      </c>
      <c r="J37" s="54">
        <f>SUM(J34:J36)</f>
        <v>161.94240000000002</v>
      </c>
      <c r="K37" s="56"/>
      <c r="L37" s="63"/>
      <c r="M37" s="101">
        <v>72</v>
      </c>
      <c r="N37" s="102">
        <f>SUM(H34:H36)</f>
        <v>11.245999999999999</v>
      </c>
      <c r="O37" s="101">
        <f>N37*M37</f>
        <v>809.71199999999988</v>
      </c>
      <c r="P37" s="101">
        <f>O37*20%</f>
        <v>161.94239999999999</v>
      </c>
      <c r="Q37" s="105">
        <v>0.2</v>
      </c>
      <c r="R37" s="104">
        <f>SUM(R34:R36)</f>
        <v>809.71199999999999</v>
      </c>
      <c r="S37" s="104">
        <f>SUM(S34:S36)</f>
        <v>161.94240000000002</v>
      </c>
      <c r="T37" s="104">
        <f t="shared" si="0"/>
        <v>809.71199999999988</v>
      </c>
      <c r="U37" s="109">
        <f>SUM(H34:H36)</f>
        <v>11.245999999999999</v>
      </c>
    </row>
    <row r="38" spans="1:21" ht="37.5" customHeight="1">
      <c r="A38" s="2">
        <v>1</v>
      </c>
      <c r="B38" s="11" t="s">
        <v>88</v>
      </c>
      <c r="C38" s="27" t="s">
        <v>87</v>
      </c>
      <c r="D38" s="10" t="s">
        <v>89</v>
      </c>
      <c r="E38" s="16" t="s">
        <v>21</v>
      </c>
      <c r="F38" s="2" t="s">
        <v>50</v>
      </c>
      <c r="G38" s="45">
        <v>7.5170000000000003</v>
      </c>
      <c r="H38" s="17">
        <v>1.7609999999999999</v>
      </c>
      <c r="I38" s="24">
        <f>H38*M38</f>
        <v>126.79199999999999</v>
      </c>
      <c r="J38" s="24">
        <f>I38*Q38</f>
        <v>25.3584</v>
      </c>
      <c r="K38" s="40" t="s">
        <v>90</v>
      </c>
      <c r="L38" s="86" t="s">
        <v>133</v>
      </c>
      <c r="M38" s="101">
        <v>72</v>
      </c>
      <c r="N38" s="101"/>
      <c r="O38" s="101"/>
      <c r="P38" s="101"/>
      <c r="Q38" s="105">
        <v>0.2</v>
      </c>
      <c r="R38" s="104">
        <f>H38*M38</f>
        <v>126.79199999999999</v>
      </c>
      <c r="S38" s="104">
        <f>Q38*R38</f>
        <v>25.3584</v>
      </c>
      <c r="T38" s="104">
        <f t="shared" si="0"/>
        <v>126.79199999999999</v>
      </c>
    </row>
    <row r="39" spans="1:21" ht="16.5" customHeight="1">
      <c r="A39" s="120" t="s">
        <v>91</v>
      </c>
      <c r="B39" s="120"/>
      <c r="C39" s="120"/>
      <c r="D39" s="120"/>
      <c r="E39" s="120"/>
      <c r="F39" s="120"/>
      <c r="G39" s="120"/>
      <c r="H39" s="53">
        <v>1.7609999999999999</v>
      </c>
      <c r="I39" s="54">
        <f>SUM(I38)</f>
        <v>126.79199999999999</v>
      </c>
      <c r="J39" s="54">
        <f>SUM(J38)</f>
        <v>25.3584</v>
      </c>
      <c r="K39" s="55"/>
      <c r="L39" s="63"/>
      <c r="M39" s="101">
        <v>72</v>
      </c>
      <c r="N39" s="101">
        <v>1.7609999999999999</v>
      </c>
      <c r="O39" s="101">
        <v>126.79199999999999</v>
      </c>
      <c r="P39" s="101">
        <v>25.3584</v>
      </c>
      <c r="Q39" s="105">
        <v>0.2</v>
      </c>
      <c r="T39" s="104">
        <f t="shared" ref="T39:T62" si="17">H39*M39</f>
        <v>126.79199999999999</v>
      </c>
    </row>
    <row r="40" spans="1:21" ht="31.5" customHeight="1">
      <c r="A40" s="2">
        <v>1</v>
      </c>
      <c r="B40" s="99" t="s">
        <v>94</v>
      </c>
      <c r="C40" s="27" t="s">
        <v>92</v>
      </c>
      <c r="D40" s="50" t="s">
        <v>95</v>
      </c>
      <c r="E40" s="6" t="s">
        <v>93</v>
      </c>
      <c r="F40" s="6" t="s">
        <v>67</v>
      </c>
      <c r="G40" s="47">
        <v>3.2690000000000001</v>
      </c>
      <c r="H40" s="20">
        <v>1.8160000000000001</v>
      </c>
      <c r="I40" s="100">
        <f>H40*M40</f>
        <v>130.75200000000001</v>
      </c>
      <c r="J40" s="25">
        <f>I40*Q40</f>
        <v>26.150400000000005</v>
      </c>
      <c r="K40" s="40" t="s">
        <v>139</v>
      </c>
      <c r="L40" s="62"/>
      <c r="M40" s="101">
        <v>72</v>
      </c>
      <c r="N40" s="101"/>
      <c r="O40" s="101"/>
      <c r="P40" s="101"/>
      <c r="Q40" s="105">
        <v>0.2</v>
      </c>
      <c r="R40" s="104">
        <f>H40*M40</f>
        <v>130.75200000000001</v>
      </c>
      <c r="S40" s="104">
        <f>R40*Q40</f>
        <v>26.150400000000005</v>
      </c>
      <c r="T40" s="104">
        <f t="shared" si="17"/>
        <v>130.75200000000001</v>
      </c>
    </row>
    <row r="41" spans="1:21" ht="30" customHeight="1">
      <c r="A41" s="2">
        <v>2</v>
      </c>
      <c r="B41" s="99" t="s">
        <v>97</v>
      </c>
      <c r="C41" s="27" t="s">
        <v>92</v>
      </c>
      <c r="D41" s="50" t="s">
        <v>95</v>
      </c>
      <c r="E41" s="6" t="s">
        <v>93</v>
      </c>
      <c r="F41" s="6" t="s">
        <v>67</v>
      </c>
      <c r="G41" s="47">
        <v>3.6219999999999999</v>
      </c>
      <c r="H41" s="20">
        <v>3.23</v>
      </c>
      <c r="I41" s="100">
        <f t="shared" ref="I41:I46" si="18">H41*M41</f>
        <v>232.56</v>
      </c>
      <c r="J41" s="25">
        <f t="shared" ref="J41:J46" si="19">I41*Q41</f>
        <v>46.512</v>
      </c>
      <c r="K41" s="40" t="s">
        <v>96</v>
      </c>
      <c r="L41" s="61"/>
      <c r="M41" s="101">
        <v>72</v>
      </c>
      <c r="N41" s="101"/>
      <c r="O41" s="101"/>
      <c r="P41" s="101"/>
      <c r="Q41" s="105">
        <v>0.2</v>
      </c>
      <c r="R41" s="104">
        <f t="shared" ref="R41:R47" si="20">H41*M41</f>
        <v>232.56</v>
      </c>
      <c r="S41" s="104">
        <f t="shared" ref="S41:S46" si="21">R41*Q41</f>
        <v>46.512</v>
      </c>
      <c r="T41" s="104">
        <f t="shared" si="17"/>
        <v>232.56</v>
      </c>
    </row>
    <row r="42" spans="1:21" ht="30" customHeight="1">
      <c r="A42" s="2">
        <v>3</v>
      </c>
      <c r="B42" s="99" t="s">
        <v>98</v>
      </c>
      <c r="C42" s="27" t="s">
        <v>92</v>
      </c>
      <c r="D42" s="50" t="s">
        <v>99</v>
      </c>
      <c r="E42" s="6" t="s">
        <v>93</v>
      </c>
      <c r="F42" s="6" t="s">
        <v>67</v>
      </c>
      <c r="G42" s="47">
        <v>3.1360000000000001</v>
      </c>
      <c r="H42" s="20">
        <v>2.2000000000000002</v>
      </c>
      <c r="I42" s="100">
        <f t="shared" si="18"/>
        <v>158.4</v>
      </c>
      <c r="J42" s="25">
        <f t="shared" si="19"/>
        <v>31.680000000000003</v>
      </c>
      <c r="K42" s="40" t="s">
        <v>100</v>
      </c>
      <c r="L42" s="61"/>
      <c r="M42" s="101">
        <v>72</v>
      </c>
      <c r="N42" s="101"/>
      <c r="O42" s="101"/>
      <c r="P42" s="101"/>
      <c r="Q42" s="105">
        <v>0.2</v>
      </c>
      <c r="R42" s="104">
        <f t="shared" si="20"/>
        <v>158.4</v>
      </c>
      <c r="S42" s="104">
        <f t="shared" si="21"/>
        <v>31.680000000000003</v>
      </c>
      <c r="T42" s="104">
        <f t="shared" si="17"/>
        <v>158.4</v>
      </c>
    </row>
    <row r="43" spans="1:21" ht="30" customHeight="1">
      <c r="A43" s="2">
        <v>4</v>
      </c>
      <c r="B43" s="99" t="s">
        <v>101</v>
      </c>
      <c r="C43" s="27" t="s">
        <v>92</v>
      </c>
      <c r="D43" s="50" t="s">
        <v>99</v>
      </c>
      <c r="E43" s="6" t="s">
        <v>93</v>
      </c>
      <c r="F43" s="6" t="s">
        <v>67</v>
      </c>
      <c r="G43" s="47">
        <v>4.4870000000000001</v>
      </c>
      <c r="H43" s="20">
        <v>4.3310000000000004</v>
      </c>
      <c r="I43" s="100">
        <f t="shared" si="18"/>
        <v>311.83200000000005</v>
      </c>
      <c r="J43" s="25">
        <f t="shared" si="19"/>
        <v>62.366400000000013</v>
      </c>
      <c r="K43" s="40" t="s">
        <v>102</v>
      </c>
      <c r="L43" s="61"/>
      <c r="M43" s="101">
        <v>72</v>
      </c>
      <c r="N43" s="101"/>
      <c r="O43" s="101"/>
      <c r="P43" s="101"/>
      <c r="Q43" s="105">
        <v>0.2</v>
      </c>
      <c r="R43" s="104">
        <f t="shared" si="20"/>
        <v>311.83200000000005</v>
      </c>
      <c r="S43" s="104">
        <f t="shared" si="21"/>
        <v>62.366400000000013</v>
      </c>
      <c r="T43" s="104">
        <f t="shared" si="17"/>
        <v>311.83200000000005</v>
      </c>
    </row>
    <row r="44" spans="1:21" ht="30" customHeight="1">
      <c r="A44" s="2">
        <v>5</v>
      </c>
      <c r="B44" s="99" t="s">
        <v>103</v>
      </c>
      <c r="C44" s="27" t="s">
        <v>92</v>
      </c>
      <c r="D44" s="50" t="s">
        <v>99</v>
      </c>
      <c r="E44" s="6" t="s">
        <v>93</v>
      </c>
      <c r="F44" s="3" t="s">
        <v>13</v>
      </c>
      <c r="G44" s="47">
        <v>3.177</v>
      </c>
      <c r="H44" s="20">
        <v>3.1419999999999999</v>
      </c>
      <c r="I44" s="100">
        <f t="shared" si="18"/>
        <v>226.22399999999999</v>
      </c>
      <c r="J44" s="25">
        <f t="shared" si="19"/>
        <v>45.244799999999998</v>
      </c>
      <c r="K44" s="40" t="s">
        <v>104</v>
      </c>
      <c r="L44" s="61"/>
      <c r="M44" s="101">
        <v>72</v>
      </c>
      <c r="N44" s="101"/>
      <c r="O44" s="101"/>
      <c r="P44" s="101"/>
      <c r="Q44" s="105">
        <v>0.2</v>
      </c>
      <c r="R44" s="104">
        <f t="shared" si="20"/>
        <v>226.22399999999999</v>
      </c>
      <c r="S44" s="104">
        <f t="shared" si="21"/>
        <v>45.244799999999998</v>
      </c>
      <c r="T44" s="104">
        <f t="shared" si="17"/>
        <v>226.22399999999999</v>
      </c>
    </row>
    <row r="45" spans="1:21" ht="30" customHeight="1">
      <c r="A45" s="2">
        <v>6</v>
      </c>
      <c r="B45" s="99" t="s">
        <v>105</v>
      </c>
      <c r="C45" s="27" t="s">
        <v>92</v>
      </c>
      <c r="D45" s="49" t="s">
        <v>140</v>
      </c>
      <c r="E45" s="6" t="s">
        <v>93</v>
      </c>
      <c r="F45" s="3" t="s">
        <v>67</v>
      </c>
      <c r="G45" s="47">
        <v>3.94</v>
      </c>
      <c r="H45" s="20">
        <v>3.774</v>
      </c>
      <c r="I45" s="100">
        <f t="shared" si="18"/>
        <v>271.72800000000001</v>
      </c>
      <c r="J45" s="25">
        <f t="shared" si="19"/>
        <v>54.345600000000005</v>
      </c>
      <c r="K45" s="40" t="s">
        <v>106</v>
      </c>
      <c r="L45" s="61"/>
      <c r="M45" s="101">
        <v>72</v>
      </c>
      <c r="N45" s="101"/>
      <c r="O45" s="101"/>
      <c r="P45" s="101"/>
      <c r="Q45" s="105">
        <v>0.2</v>
      </c>
      <c r="R45" s="104">
        <f t="shared" si="20"/>
        <v>271.72800000000001</v>
      </c>
      <c r="S45" s="104">
        <f t="shared" si="21"/>
        <v>54.345600000000005</v>
      </c>
      <c r="T45" s="104">
        <f t="shared" si="17"/>
        <v>271.72800000000001</v>
      </c>
    </row>
    <row r="46" spans="1:21" ht="26.25" customHeight="1">
      <c r="A46" s="2">
        <v>7</v>
      </c>
      <c r="B46" s="99" t="s">
        <v>107</v>
      </c>
      <c r="C46" s="27" t="s">
        <v>92</v>
      </c>
      <c r="D46" s="49" t="s">
        <v>140</v>
      </c>
      <c r="E46" s="7" t="s">
        <v>108</v>
      </c>
      <c r="F46" s="7"/>
      <c r="G46" s="46">
        <v>8.0830000000000002</v>
      </c>
      <c r="H46" s="20">
        <v>5.7</v>
      </c>
      <c r="I46" s="100">
        <f t="shared" si="18"/>
        <v>410.40000000000003</v>
      </c>
      <c r="J46" s="25">
        <f t="shared" si="19"/>
        <v>82.080000000000013</v>
      </c>
      <c r="K46" s="40" t="s">
        <v>109</v>
      </c>
      <c r="L46" s="61"/>
      <c r="M46" s="101">
        <v>72</v>
      </c>
      <c r="N46" s="101"/>
      <c r="O46" s="101"/>
      <c r="P46" s="101"/>
      <c r="Q46" s="105">
        <v>0.2</v>
      </c>
      <c r="R46" s="104">
        <f t="shared" si="20"/>
        <v>410.40000000000003</v>
      </c>
      <c r="S46" s="104">
        <f t="shared" si="21"/>
        <v>82.080000000000013</v>
      </c>
      <c r="T46" s="104">
        <f t="shared" si="17"/>
        <v>410.40000000000003</v>
      </c>
    </row>
    <row r="47" spans="1:21">
      <c r="A47" s="120" t="s">
        <v>110</v>
      </c>
      <c r="B47" s="120"/>
      <c r="C47" s="120"/>
      <c r="D47" s="120"/>
      <c r="E47" s="120"/>
      <c r="F47" s="120"/>
      <c r="G47" s="120"/>
      <c r="H47" s="53">
        <f>SUM(H40:H46)</f>
        <v>24.193000000000001</v>
      </c>
      <c r="I47" s="54">
        <f>SUM(I40:I46)</f>
        <v>1741.8960000000002</v>
      </c>
      <c r="J47" s="54">
        <f>SUM(J40:J46)</f>
        <v>348.37920000000008</v>
      </c>
      <c r="K47" s="59"/>
      <c r="L47" s="63"/>
      <c r="M47" s="101">
        <v>72</v>
      </c>
      <c r="N47" s="102">
        <f>SUM(H40:H46)</f>
        <v>24.193000000000001</v>
      </c>
      <c r="O47" s="101">
        <f>N47*M47</f>
        <v>1741.8960000000002</v>
      </c>
      <c r="P47" s="101">
        <f>O47*20%</f>
        <v>348.37920000000008</v>
      </c>
      <c r="Q47" s="105">
        <v>0.2</v>
      </c>
      <c r="R47" s="104">
        <f t="shared" si="20"/>
        <v>1741.8960000000002</v>
      </c>
      <c r="S47" s="110">
        <f>SUM(S40:S46)</f>
        <v>348.37920000000008</v>
      </c>
      <c r="T47" s="104">
        <f t="shared" si="17"/>
        <v>1741.8960000000002</v>
      </c>
    </row>
    <row r="48" spans="1:21" ht="18.75" customHeight="1">
      <c r="A48" s="120" t="s">
        <v>111</v>
      </c>
      <c r="B48" s="120"/>
      <c r="C48" s="120"/>
      <c r="D48" s="120"/>
      <c r="E48" s="120"/>
      <c r="F48" s="120"/>
      <c r="G48" s="120"/>
      <c r="H48" s="53">
        <f>N48</f>
        <v>183.48100000000002</v>
      </c>
      <c r="I48" s="92">
        <f>O48</f>
        <v>13210.63</v>
      </c>
      <c r="J48" s="92">
        <f>P48</f>
        <v>2642.1260000000002</v>
      </c>
      <c r="K48" s="60"/>
      <c r="L48" s="63"/>
      <c r="M48" s="101">
        <v>72</v>
      </c>
      <c r="N48" s="101">
        <f>SUM(N8:N47)</f>
        <v>183.48100000000002</v>
      </c>
      <c r="O48" s="101">
        <f>SUM(O5:O47)</f>
        <v>13210.63</v>
      </c>
      <c r="P48" s="101">
        <f>SUM(P6:P47)</f>
        <v>2642.1260000000002</v>
      </c>
      <c r="Q48" s="105">
        <v>0.2</v>
      </c>
      <c r="T48" s="104">
        <f t="shared" si="17"/>
        <v>13210.632000000001</v>
      </c>
    </row>
    <row r="49" spans="1:20" ht="12.75" customHeight="1">
      <c r="T49" s="104">
        <f t="shared" si="17"/>
        <v>0</v>
      </c>
    </row>
    <row r="50" spans="1:20">
      <c r="A50" s="29" t="s">
        <v>138</v>
      </c>
      <c r="B50" s="30"/>
      <c r="C50" s="30"/>
      <c r="D50" s="30"/>
      <c r="E50" s="30"/>
      <c r="F50" s="37"/>
      <c r="G50" s="31"/>
      <c r="H50" s="32"/>
      <c r="I50" s="32"/>
      <c r="J50" s="79"/>
      <c r="K50" s="41"/>
      <c r="T50" s="104">
        <f t="shared" si="17"/>
        <v>0</v>
      </c>
    </row>
    <row r="51" spans="1:20">
      <c r="A51" s="29" t="s">
        <v>160</v>
      </c>
      <c r="B51" s="30"/>
      <c r="C51" s="30"/>
      <c r="D51" s="30"/>
      <c r="E51" s="30"/>
      <c r="F51" s="37"/>
      <c r="G51" s="31"/>
      <c r="H51" s="32"/>
      <c r="I51" s="32"/>
      <c r="J51" s="79"/>
      <c r="K51" s="41"/>
      <c r="T51" s="104">
        <f t="shared" si="17"/>
        <v>0</v>
      </c>
    </row>
    <row r="52" spans="1:20" ht="9" customHeight="1">
      <c r="A52" s="29"/>
      <c r="B52" s="30"/>
      <c r="C52" s="30"/>
      <c r="D52" s="30"/>
      <c r="E52" s="30"/>
      <c r="F52" s="37"/>
      <c r="G52" s="31"/>
      <c r="H52" s="32"/>
      <c r="I52" s="32"/>
      <c r="J52" s="79"/>
      <c r="K52" s="41"/>
      <c r="T52" s="104">
        <f t="shared" si="17"/>
        <v>0</v>
      </c>
    </row>
    <row r="53" spans="1:20" ht="77.25" customHeight="1">
      <c r="A53" s="115" t="s">
        <v>125</v>
      </c>
      <c r="B53" s="115"/>
      <c r="C53" s="115"/>
      <c r="D53" s="51" t="s">
        <v>126</v>
      </c>
      <c r="E53" s="19" t="s">
        <v>159</v>
      </c>
      <c r="F53" s="119" t="s">
        <v>143</v>
      </c>
      <c r="G53" s="119"/>
      <c r="H53" s="82">
        <v>72</v>
      </c>
      <c r="I53" s="83"/>
      <c r="J53" s="80"/>
      <c r="K53" s="41"/>
      <c r="T53" s="104">
        <f t="shared" si="17"/>
        <v>0</v>
      </c>
    </row>
    <row r="54" spans="1:20">
      <c r="A54" s="116" t="s">
        <v>9</v>
      </c>
      <c r="B54" s="117"/>
      <c r="C54" s="118"/>
      <c r="D54" s="52">
        <v>8</v>
      </c>
      <c r="E54" s="33">
        <f>H15</f>
        <v>20.307000000000002</v>
      </c>
      <c r="F54" s="119">
        <f>E54*H53</f>
        <v>1462.1040000000003</v>
      </c>
      <c r="G54" s="119"/>
      <c r="H54" s="84">
        <v>72</v>
      </c>
      <c r="I54" s="83">
        <f>E54*H54</f>
        <v>1462.1040000000003</v>
      </c>
      <c r="J54" s="80"/>
      <c r="K54" s="41"/>
      <c r="T54" s="104">
        <f t="shared" si="17"/>
        <v>0</v>
      </c>
    </row>
    <row r="55" spans="1:20">
      <c r="A55" s="116" t="s">
        <v>31</v>
      </c>
      <c r="B55" s="117"/>
      <c r="C55" s="118"/>
      <c r="D55" s="52">
        <v>12</v>
      </c>
      <c r="E55" s="33">
        <f>H28</f>
        <v>119.52800000000001</v>
      </c>
      <c r="F55" s="119">
        <f>E55*H53</f>
        <v>8606.0159999999996</v>
      </c>
      <c r="G55" s="119"/>
      <c r="H55" s="84">
        <v>72</v>
      </c>
      <c r="I55" s="83">
        <f t="shared" ref="I55:I60" si="22">E55*H55</f>
        <v>8606.0159999999996</v>
      </c>
      <c r="J55" s="80"/>
      <c r="K55" s="41"/>
      <c r="M55" s="104">
        <v>20.307000000000002</v>
      </c>
      <c r="Q55" s="111">
        <v>1441.7969999999998</v>
      </c>
      <c r="T55" s="104">
        <f t="shared" si="17"/>
        <v>1462.1040000000003</v>
      </c>
    </row>
    <row r="56" spans="1:20">
      <c r="A56" s="116" t="s">
        <v>64</v>
      </c>
      <c r="B56" s="117"/>
      <c r="C56" s="118"/>
      <c r="D56" s="52">
        <v>3</v>
      </c>
      <c r="E56" s="33">
        <f>H33</f>
        <v>6.4460000000000006</v>
      </c>
      <c r="F56" s="119">
        <f>E56*H53</f>
        <v>464.11200000000002</v>
      </c>
      <c r="G56" s="119"/>
      <c r="H56" s="84">
        <v>72</v>
      </c>
      <c r="I56" s="83">
        <f t="shared" si="22"/>
        <v>464.11200000000002</v>
      </c>
      <c r="J56" s="80"/>
      <c r="K56" s="41"/>
      <c r="M56" s="104">
        <v>119.45099999999998</v>
      </c>
      <c r="Q56" s="111">
        <v>8481.0209999999988</v>
      </c>
      <c r="T56" s="104">
        <f t="shared" si="17"/>
        <v>8600.4719999999979</v>
      </c>
    </row>
    <row r="57" spans="1:20">
      <c r="A57" s="116" t="s">
        <v>75</v>
      </c>
      <c r="B57" s="117"/>
      <c r="C57" s="118"/>
      <c r="D57" s="52">
        <v>0</v>
      </c>
      <c r="E57" s="33">
        <v>0</v>
      </c>
      <c r="F57" s="119">
        <f>E57*H53</f>
        <v>0</v>
      </c>
      <c r="G57" s="119"/>
      <c r="H57" s="84">
        <v>72</v>
      </c>
      <c r="I57" s="83">
        <f t="shared" si="22"/>
        <v>0</v>
      </c>
      <c r="J57" s="80"/>
      <c r="K57" s="41"/>
      <c r="M57" s="104">
        <v>6.4460000000000006</v>
      </c>
      <c r="Q57" s="111">
        <v>457.66600000000005</v>
      </c>
      <c r="T57" s="104">
        <f t="shared" si="17"/>
        <v>464.11200000000002</v>
      </c>
    </row>
    <row r="58" spans="1:20">
      <c r="A58" s="116" t="s">
        <v>76</v>
      </c>
      <c r="B58" s="117"/>
      <c r="C58" s="118"/>
      <c r="D58" s="52">
        <v>3</v>
      </c>
      <c r="E58" s="33">
        <v>11.246</v>
      </c>
      <c r="F58" s="119">
        <f>E58*H53</f>
        <v>809.71199999999999</v>
      </c>
      <c r="G58" s="119"/>
      <c r="H58" s="84">
        <v>72</v>
      </c>
      <c r="I58" s="83">
        <f t="shared" si="22"/>
        <v>809.71199999999999</v>
      </c>
      <c r="J58" s="35"/>
      <c r="K58" s="41"/>
      <c r="M58" s="104">
        <v>47.174999999999997</v>
      </c>
      <c r="Q58" s="111">
        <v>3349.4250000000002</v>
      </c>
      <c r="T58" s="104">
        <f t="shared" si="17"/>
        <v>3396.6</v>
      </c>
    </row>
    <row r="59" spans="1:20">
      <c r="A59" s="116" t="s">
        <v>87</v>
      </c>
      <c r="B59" s="117"/>
      <c r="C59" s="118"/>
      <c r="D59" s="52">
        <v>1</v>
      </c>
      <c r="E59" s="33">
        <v>1.7609999999999999</v>
      </c>
      <c r="F59" s="119">
        <f>E59*H53</f>
        <v>126.79199999999999</v>
      </c>
      <c r="G59" s="119"/>
      <c r="H59" s="84">
        <v>72</v>
      </c>
      <c r="I59" s="83">
        <f t="shared" si="22"/>
        <v>126.79199999999999</v>
      </c>
      <c r="J59" s="35"/>
      <c r="K59" s="41"/>
      <c r="M59" s="104">
        <v>11.245999999999999</v>
      </c>
      <c r="Q59" s="111">
        <v>798.46600000000001</v>
      </c>
      <c r="T59" s="104">
        <f t="shared" si="17"/>
        <v>809.71199999999988</v>
      </c>
    </row>
    <row r="60" spans="1:20">
      <c r="A60" s="116" t="s">
        <v>92</v>
      </c>
      <c r="B60" s="117"/>
      <c r="C60" s="118"/>
      <c r="D60" s="52">
        <v>7</v>
      </c>
      <c r="E60" s="33">
        <f>H47</f>
        <v>24.193000000000001</v>
      </c>
      <c r="F60" s="119">
        <f>E60*H53</f>
        <v>1741.8960000000002</v>
      </c>
      <c r="G60" s="119"/>
      <c r="H60" s="84">
        <v>72</v>
      </c>
      <c r="I60" s="83">
        <f t="shared" si="22"/>
        <v>1741.8960000000002</v>
      </c>
      <c r="J60" s="34"/>
      <c r="K60" s="41"/>
      <c r="M60" s="104">
        <v>1.76</v>
      </c>
      <c r="Q60" s="111">
        <v>125.03099999999999</v>
      </c>
      <c r="T60" s="104">
        <f t="shared" si="17"/>
        <v>126.72</v>
      </c>
    </row>
    <row r="61" spans="1:20">
      <c r="A61" s="115" t="s">
        <v>127</v>
      </c>
      <c r="B61" s="115"/>
      <c r="C61" s="115"/>
      <c r="D61" s="52">
        <f>SUM(D54:D60)</f>
        <v>34</v>
      </c>
      <c r="E61" s="33">
        <f>SUM(E54:E60)</f>
        <v>183.48100000000002</v>
      </c>
      <c r="F61" s="119">
        <f>SUM(F54:G60)</f>
        <v>13210.631999999998</v>
      </c>
      <c r="G61" s="119"/>
      <c r="H61" s="113">
        <f>SUM(I54:I60)</f>
        <v>13210.631999999998</v>
      </c>
      <c r="I61" s="114"/>
      <c r="J61" s="80"/>
      <c r="K61" s="41"/>
      <c r="M61" s="104">
        <v>24.193000000000001</v>
      </c>
      <c r="Q61" s="111">
        <v>1717.703</v>
      </c>
      <c r="T61" s="104">
        <f t="shared" si="17"/>
        <v>319604.81997599994</v>
      </c>
    </row>
    <row r="62" spans="1:20">
      <c r="M62" s="104">
        <f>SUM(M55:M61)</f>
        <v>230.57799999999997</v>
      </c>
      <c r="Q62" s="106">
        <f>SUM(Q55:Q61)</f>
        <v>16371.109</v>
      </c>
      <c r="T62" s="104">
        <f t="shared" si="17"/>
        <v>0</v>
      </c>
    </row>
  </sheetData>
  <mergeCells count="29">
    <mergeCell ref="A15:G15"/>
    <mergeCell ref="A3:L3"/>
    <mergeCell ref="A2:L2"/>
    <mergeCell ref="H1:L1"/>
    <mergeCell ref="A53:C53"/>
    <mergeCell ref="A54:C54"/>
    <mergeCell ref="F53:G53"/>
    <mergeCell ref="F54:G54"/>
    <mergeCell ref="A28:G28"/>
    <mergeCell ref="A37:G37"/>
    <mergeCell ref="A39:G39"/>
    <mergeCell ref="A47:G47"/>
    <mergeCell ref="A48:G48"/>
    <mergeCell ref="A33:G33"/>
    <mergeCell ref="H61:I61"/>
    <mergeCell ref="A61:C61"/>
    <mergeCell ref="A55:C55"/>
    <mergeCell ref="A56:C56"/>
    <mergeCell ref="A57:C57"/>
    <mergeCell ref="A58:C58"/>
    <mergeCell ref="A59:C59"/>
    <mergeCell ref="A60:C60"/>
    <mergeCell ref="F60:G60"/>
    <mergeCell ref="F61:G61"/>
    <mergeCell ref="F55:G55"/>
    <mergeCell ref="F56:G56"/>
    <mergeCell ref="F57:G57"/>
    <mergeCell ref="F58:G58"/>
    <mergeCell ref="F59:G59"/>
  </mergeCells>
  <pageMargins left="0.25" right="0.25" top="0.75" bottom="0.75" header="0.3" footer="0.3"/>
  <pageSetup paperSize="9" scale="87" orientation="portrait" verticalDpi="0" r:id="rId1"/>
  <colBreaks count="1" manualBreakCount="1">
    <brk id="12" max="1048575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Pitakova</cp:lastModifiedBy>
  <cp:lastPrinted>2025-06-20T14:13:59Z</cp:lastPrinted>
  <dcterms:created xsi:type="dcterms:W3CDTF">2024-06-24T14:17:50Z</dcterms:created>
  <dcterms:modified xsi:type="dcterms:W3CDTF">2025-06-23T08:23:01Z</dcterms:modified>
</cp:coreProperties>
</file>